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filterPrivacy="1" showInkAnnotation="0" codeName="ThisWorkbook" autoCompressPictures="0"/>
  <xr:revisionPtr revIDLastSave="0" documentId="13_ncr:1_{10BF53E1-A799-4CF8-9696-97E33C33B51B}" xr6:coauthVersionLast="36" xr6:coauthVersionMax="43" xr10:uidLastSave="{00000000-0000-0000-0000-000000000000}"/>
  <bookViews>
    <workbookView xWindow="0" yWindow="0" windowWidth="20880" windowHeight="10950" tabRatio="792"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DM" sheetId="328" r:id="rId9"/>
    <sheet name="Asset_Segezha" sheetId="347" r:id="rId10"/>
    <sheet name="Asset_Agroholding Steppe" sheetId="330" r:id="rId11"/>
    <sheet name="Asset_Medsi" sheetId="340" r:id="rId12"/>
    <sheet name="Asset_Rental" sheetId="341" r:id="rId13"/>
    <sheet name="Asset_RTI" sheetId="345" r:id="rId14"/>
    <sheet name="Asset_BPGC " sheetId="342" r:id="rId15"/>
    <sheet name="Asset_Pharma" sheetId="346" r:id="rId16"/>
    <sheet name="Asset_Hospitality" sheetId="349" r:id="rId17"/>
    <sheet name="Corporate" sheetId="353"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FDS_HYPERLINK_TOGGLE_STATE__" hidden="1">"ON"</definedName>
    <definedName name="_ftn1" localSheetId="10">'Asset_Agroholding Steppe'!#REF!</definedName>
    <definedName name="_ftn1" localSheetId="14">'Asset_BPGC '!#REF!</definedName>
    <definedName name="_ftn1" localSheetId="8">Asset_DM!#REF!</definedName>
    <definedName name="_ftn1" localSheetId="16">Asset_Hospitality!#REF!</definedName>
    <definedName name="_ftn1" localSheetId="11">Asset_Medsi!#REF!</definedName>
    <definedName name="_ftn1" localSheetId="7">Asset_MTS!#REF!</definedName>
    <definedName name="_ftn1" localSheetId="15">Asset_Pharma!#REF!</definedName>
    <definedName name="_ftn1" localSheetId="12">Asset_Rental!#REF!</definedName>
    <definedName name="_ftn1" localSheetId="13">Asset_RTI!#REF!</definedName>
    <definedName name="_ftn1" localSheetId="9">Asset_Segezha!#REF!</definedName>
    <definedName name="_ftn1" localSheetId="17">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10">'Asset_Agroholding Steppe'!#REF!</definedName>
    <definedName name="_ftnref1" localSheetId="14">'Asset_BPGC '!#REF!</definedName>
    <definedName name="_ftnref1" localSheetId="8">Asset_DM!#REF!</definedName>
    <definedName name="_ftnref1" localSheetId="16">Asset_Hospitality!#REF!</definedName>
    <definedName name="_ftnref1" localSheetId="11">Asset_Medsi!#REF!</definedName>
    <definedName name="_ftnref1" localSheetId="7">Asset_MTS!#REF!</definedName>
    <definedName name="_ftnref1" localSheetId="15">Asset_Pharma!#REF!</definedName>
    <definedName name="_ftnref1" localSheetId="12">Asset_Rental!#REF!</definedName>
    <definedName name="_ftnref1" localSheetId="13">Asset_RTI!#REF!</definedName>
    <definedName name="_ftnref1" localSheetId="9">Asset_Segezha!#REF!</definedName>
    <definedName name="_ftnref1" localSheetId="17">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10" hidden="1">'[1]450'!#REF!</definedName>
    <definedName name="_Key1" localSheetId="14" hidden="1">'[1]450'!#REF!</definedName>
    <definedName name="_Key1" localSheetId="8" hidden="1">'[1]450'!#REF!</definedName>
    <definedName name="_Key1" localSheetId="16" hidden="1">'[1]450'!#REF!</definedName>
    <definedName name="_Key1" localSheetId="11" hidden="1">'[1]450'!#REF!</definedName>
    <definedName name="_Key1" localSheetId="7" hidden="1">'[1]450'!#REF!</definedName>
    <definedName name="_Key1" localSheetId="15" hidden="1">'[1]450'!#REF!</definedName>
    <definedName name="_Key1" localSheetId="12" hidden="1">'[1]450'!#REF!</definedName>
    <definedName name="_Key1" localSheetId="13" hidden="1">'[1]450'!#REF!</definedName>
    <definedName name="_Key1" localSheetId="9" hidden="1">'[1]450'!#REF!</definedName>
    <definedName name="_Key1" localSheetId="17"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10" hidden="1">#REF!</definedName>
    <definedName name="_Sort" localSheetId="14" hidden="1">#REF!</definedName>
    <definedName name="_Sort" localSheetId="8" hidden="1">#REF!</definedName>
    <definedName name="_Sort" localSheetId="16" hidden="1">#REF!</definedName>
    <definedName name="_Sort" localSheetId="11" hidden="1">#REF!</definedName>
    <definedName name="_Sort" localSheetId="7" hidden="1">#REF!</definedName>
    <definedName name="_Sort" localSheetId="15" hidden="1">#REF!</definedName>
    <definedName name="_Sort" localSheetId="12" hidden="1">#REF!</definedName>
    <definedName name="_Sort" localSheetId="13" hidden="1">#REF!</definedName>
    <definedName name="_Sort" localSheetId="9" hidden="1">#REF!</definedName>
    <definedName name="_Sort" localSheetId="17" hidden="1">#REF!</definedName>
    <definedName name="_Sort" localSheetId="3" hidden="1">#REF!</definedName>
    <definedName name="_Sort" localSheetId="4" hidden="1">#REF!</definedName>
    <definedName name="_Sort" localSheetId="5" hidden="1">#REF!</definedName>
    <definedName name="_Sort" hidden="1">#REF!</definedName>
    <definedName name="A5ai" localSheetId="10">[2]BondD!#REF!</definedName>
    <definedName name="A5ai" localSheetId="14">[2]BondD!#REF!</definedName>
    <definedName name="A5ai" localSheetId="8">[2]BondD!#REF!</definedName>
    <definedName name="A5ai" localSheetId="16">[2]BondD!#REF!</definedName>
    <definedName name="A5ai" localSheetId="11">[2]BondD!#REF!</definedName>
    <definedName name="A5ai" localSheetId="7">[2]BondD!#REF!</definedName>
    <definedName name="A5ai" localSheetId="15">[2]BondD!#REF!</definedName>
    <definedName name="A5ai" localSheetId="12">[2]BondD!#REF!</definedName>
    <definedName name="A5ai" localSheetId="13">[2]BondD!#REF!</definedName>
    <definedName name="A5ai" localSheetId="9">[2]BondD!#REF!</definedName>
    <definedName name="A5ai" localSheetId="17">[2]BondD!#REF!</definedName>
    <definedName name="A5ai" localSheetId="3">[2]BondD!#REF!</definedName>
    <definedName name="A5ai" localSheetId="4">[2]BondD!#REF!</definedName>
    <definedName name="A5ai" localSheetId="5">[2]BondD!#REF!</definedName>
    <definedName name="A5ai">[2]BondD!#REF!</definedName>
    <definedName name="as" localSheetId="10">[3]BondD!#REF!</definedName>
    <definedName name="as" localSheetId="14">[3]BondD!#REF!</definedName>
    <definedName name="as" localSheetId="8">[3]BondD!#REF!</definedName>
    <definedName name="as" localSheetId="16">[3]BondD!#REF!</definedName>
    <definedName name="as" localSheetId="11">[3]BondD!#REF!</definedName>
    <definedName name="as" localSheetId="7">[3]BondD!#REF!</definedName>
    <definedName name="as" localSheetId="15">[3]BondD!#REF!</definedName>
    <definedName name="as" localSheetId="12">[3]BondD!#REF!</definedName>
    <definedName name="as" localSheetId="13">[3]BondD!#REF!</definedName>
    <definedName name="as" localSheetId="9">[3]BondD!#REF!</definedName>
    <definedName name="as" localSheetId="17">[3]BondD!#REF!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10" hidden="1">'[1]450'!#REF!</definedName>
    <definedName name="asdf" localSheetId="14" hidden="1">'[1]450'!#REF!</definedName>
    <definedName name="asdf" localSheetId="8" hidden="1">'[1]450'!#REF!</definedName>
    <definedName name="asdf" localSheetId="16" hidden="1">'[1]450'!#REF!</definedName>
    <definedName name="asdf" localSheetId="11" hidden="1">'[1]450'!#REF!</definedName>
    <definedName name="asdf" localSheetId="7" hidden="1">'[1]450'!#REF!</definedName>
    <definedName name="asdf" localSheetId="15" hidden="1">'[1]450'!#REF!</definedName>
    <definedName name="asdf" localSheetId="12" hidden="1">'[1]450'!#REF!</definedName>
    <definedName name="asdf" localSheetId="13" hidden="1">'[1]450'!#REF!</definedName>
    <definedName name="asdf" localSheetId="9" hidden="1">'[1]450'!#REF!</definedName>
    <definedName name="asdf" localSheetId="17"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10" hidden="1">#REF!</definedName>
    <definedName name="asdf234" localSheetId="14" hidden="1">#REF!</definedName>
    <definedName name="asdf234" localSheetId="8" hidden="1">#REF!</definedName>
    <definedName name="asdf234" localSheetId="16" hidden="1">#REF!</definedName>
    <definedName name="asdf234" localSheetId="11" hidden="1">#REF!</definedName>
    <definedName name="asdf234" localSheetId="7" hidden="1">#REF!</definedName>
    <definedName name="asdf234" localSheetId="15" hidden="1">#REF!</definedName>
    <definedName name="asdf234" localSheetId="12" hidden="1">#REF!</definedName>
    <definedName name="asdf234" localSheetId="13" hidden="1">#REF!</definedName>
    <definedName name="asdf234" localSheetId="9" hidden="1">#REF!</definedName>
    <definedName name="asdf234" localSheetId="17"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10" hidden="1">'[1]450'!#REF!</definedName>
    <definedName name="asdfDFQ34" localSheetId="14" hidden="1">'[1]450'!#REF!</definedName>
    <definedName name="asdfDFQ34" localSheetId="8" hidden="1">'[1]450'!#REF!</definedName>
    <definedName name="asdfDFQ34" localSheetId="16" hidden="1">'[1]450'!#REF!</definedName>
    <definedName name="asdfDFQ34" localSheetId="11" hidden="1">'[1]450'!#REF!</definedName>
    <definedName name="asdfDFQ34" localSheetId="7" hidden="1">'[1]450'!#REF!</definedName>
    <definedName name="asdfDFQ34" localSheetId="15" hidden="1">'[1]450'!#REF!</definedName>
    <definedName name="asdfDFQ34" localSheetId="12" hidden="1">'[1]450'!#REF!</definedName>
    <definedName name="asdfDFQ34" localSheetId="13" hidden="1">'[1]450'!#REF!</definedName>
    <definedName name="asdfDFQ34" localSheetId="9" hidden="1">'[1]450'!#REF!</definedName>
    <definedName name="asdfDFQ34" localSheetId="17"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0">[5]bonddeals1.txt!#REF!</definedName>
    <definedName name="Bonte" localSheetId="14">[5]bonddeals1.txt!#REF!</definedName>
    <definedName name="Bonte" localSheetId="8">[5]bonddeals1.txt!#REF!</definedName>
    <definedName name="Bonte" localSheetId="16">[5]bonddeals1.txt!#REF!</definedName>
    <definedName name="Bonte" localSheetId="11">[5]bonddeals1.txt!#REF!</definedName>
    <definedName name="Bonte" localSheetId="7">[5]bonddeals1.txt!#REF!</definedName>
    <definedName name="Bonte" localSheetId="15">[5]bonddeals1.txt!#REF!</definedName>
    <definedName name="Bonte" localSheetId="12">[5]bonddeals1.txt!#REF!</definedName>
    <definedName name="Bonte" localSheetId="13">[5]bonddeals1.txt!#REF!</definedName>
    <definedName name="Bonte" localSheetId="9">[5]bonddeals1.txt!#REF!</definedName>
    <definedName name="Bonte" localSheetId="17">[5]bonddeals1.txt!#REF!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10">#REF!</definedName>
    <definedName name="cds6m" localSheetId="14">#REF!</definedName>
    <definedName name="cds6m" localSheetId="8">#REF!</definedName>
    <definedName name="cds6m" localSheetId="16">#REF!</definedName>
    <definedName name="cds6m" localSheetId="11">#REF!</definedName>
    <definedName name="cds6m" localSheetId="7">#REF!</definedName>
    <definedName name="cds6m" localSheetId="15">#REF!</definedName>
    <definedName name="cds6m" localSheetId="12">#REF!</definedName>
    <definedName name="cds6m" localSheetId="13">#REF!</definedName>
    <definedName name="cds6m" localSheetId="9">#REF!</definedName>
    <definedName name="cds6m" localSheetId="17">#REF!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10">#REF!</definedName>
    <definedName name="CONTACTS" localSheetId="14">#REF!</definedName>
    <definedName name="CONTACTS" localSheetId="8">#REF!</definedName>
    <definedName name="CONTACTS" localSheetId="16">#REF!</definedName>
    <definedName name="CONTACTS" localSheetId="11">#REF!</definedName>
    <definedName name="CONTACTS" localSheetId="7">#REF!</definedName>
    <definedName name="CONTACTS" localSheetId="15">#REF!</definedName>
    <definedName name="CONTACTS" localSheetId="12">#REF!</definedName>
    <definedName name="CONTACTS" localSheetId="13">#REF!</definedName>
    <definedName name="CONTACTS" localSheetId="9">#REF!</definedName>
    <definedName name="CONTACTS" localSheetId="17">#REF!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10">#REF!</definedName>
    <definedName name="data" localSheetId="14">#REF!</definedName>
    <definedName name="data" localSheetId="8">#REF!</definedName>
    <definedName name="data" localSheetId="16">#REF!</definedName>
    <definedName name="data" localSheetId="11">#REF!</definedName>
    <definedName name="data" localSheetId="7">#REF!</definedName>
    <definedName name="data" localSheetId="15">#REF!</definedName>
    <definedName name="data" localSheetId="12">#REF!</definedName>
    <definedName name="data" localSheetId="13">#REF!</definedName>
    <definedName name="data" localSheetId="9">#REF!</definedName>
    <definedName name="data" localSheetId="17">#REF!</definedName>
    <definedName name="data" localSheetId="3">#REF!</definedName>
    <definedName name="data" localSheetId="4">#REF!</definedName>
    <definedName name="data" localSheetId="5">#REF!</definedName>
    <definedName name="data">#REF!</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10" hidden="1">#REF!</definedName>
    <definedName name="dsf" localSheetId="14" hidden="1">#REF!</definedName>
    <definedName name="dsf" localSheetId="8" hidden="1">#REF!</definedName>
    <definedName name="dsf" localSheetId="16" hidden="1">#REF!</definedName>
    <definedName name="dsf" localSheetId="11" hidden="1">#REF!</definedName>
    <definedName name="dsf" localSheetId="7" hidden="1">#REF!</definedName>
    <definedName name="dsf" localSheetId="15" hidden="1">#REF!</definedName>
    <definedName name="dsf" localSheetId="12" hidden="1">#REF!</definedName>
    <definedName name="dsf" localSheetId="13" hidden="1">#REF!</definedName>
    <definedName name="dsf" localSheetId="9" hidden="1">#REF!</definedName>
    <definedName name="dsf" localSheetId="17" hidden="1">#REF!</definedName>
    <definedName name="dsf" localSheetId="5" hidden="1">#REF!</definedName>
    <definedName name="dsf" hidden="1">#REF!</definedName>
    <definedName name="End" localSheetId="10">#REF!</definedName>
    <definedName name="End" localSheetId="14">#REF!</definedName>
    <definedName name="End" localSheetId="8">#REF!</definedName>
    <definedName name="End" localSheetId="16">#REF!</definedName>
    <definedName name="End" localSheetId="11">#REF!</definedName>
    <definedName name="End" localSheetId="7">#REF!</definedName>
    <definedName name="End" localSheetId="15">#REF!</definedName>
    <definedName name="End" localSheetId="12">#REF!</definedName>
    <definedName name="End" localSheetId="13">#REF!</definedName>
    <definedName name="End" localSheetId="9">#REF!</definedName>
    <definedName name="End" localSheetId="17">#REF!</definedName>
    <definedName name="End" localSheetId="3">#REF!</definedName>
    <definedName name="End" localSheetId="4">#REF!</definedName>
    <definedName name="End" localSheetId="5">#REF!</definedName>
    <definedName name="End">#REF!</definedName>
    <definedName name="equpbcsh" localSheetId="10">#REF!</definedName>
    <definedName name="equpbcsh" localSheetId="14">#REF!</definedName>
    <definedName name="equpbcsh" localSheetId="8">#REF!</definedName>
    <definedName name="equpbcsh" localSheetId="16">#REF!</definedName>
    <definedName name="equpbcsh" localSheetId="11">#REF!</definedName>
    <definedName name="equpbcsh" localSheetId="7">#REF!</definedName>
    <definedName name="equpbcsh" localSheetId="15">#REF!</definedName>
    <definedName name="equpbcsh" localSheetId="12">#REF!</definedName>
    <definedName name="equpbcsh" localSheetId="13">#REF!</definedName>
    <definedName name="equpbcsh" localSheetId="9">#REF!</definedName>
    <definedName name="equpbcsh" localSheetId="17">#REF!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0">[5]bonddeals1.txt!#REF!</definedName>
    <definedName name="fg" localSheetId="14">[5]bonddeals1.txt!#REF!</definedName>
    <definedName name="fg" localSheetId="8">[5]bonddeals1.txt!#REF!</definedName>
    <definedName name="fg" localSheetId="16">[5]bonddeals1.txt!#REF!</definedName>
    <definedName name="fg" localSheetId="11">[5]bonddeals1.txt!#REF!</definedName>
    <definedName name="fg" localSheetId="7">[5]bonddeals1.txt!#REF!</definedName>
    <definedName name="fg" localSheetId="15">[5]bonddeals1.txt!#REF!</definedName>
    <definedName name="fg" localSheetId="12">[5]bonddeals1.txt!#REF!</definedName>
    <definedName name="fg" localSheetId="13">[5]bonddeals1.txt!#REF!</definedName>
    <definedName name="fg" localSheetId="9">[5]bonddeals1.txt!#REF!</definedName>
    <definedName name="fg" localSheetId="17">[5]bonddeals1.txt!#REF!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0">#REF!</definedName>
    <definedName name="GBP" localSheetId="14">#REF!</definedName>
    <definedName name="GBP" localSheetId="8">#REF!</definedName>
    <definedName name="GBP" localSheetId="16">#REF!</definedName>
    <definedName name="GBP" localSheetId="11">#REF!</definedName>
    <definedName name="GBP" localSheetId="7">#REF!</definedName>
    <definedName name="GBP" localSheetId="15">#REF!</definedName>
    <definedName name="GBP" localSheetId="12">#REF!</definedName>
    <definedName name="GBP" localSheetId="13">#REF!</definedName>
    <definedName name="GBP" localSheetId="9">#REF!</definedName>
    <definedName name="GBP" localSheetId="17">#REF!</definedName>
    <definedName name="GBP" localSheetId="3">#REF!</definedName>
    <definedName name="GBP" localSheetId="4">#REF!</definedName>
    <definedName name="GBP" localSheetId="5">#REF!</definedName>
    <definedName name="GBP">#REF!</definedName>
    <definedName name="GBPYES" localSheetId="10">#REF!</definedName>
    <definedName name="GBPYES" localSheetId="14">#REF!</definedName>
    <definedName name="GBPYES" localSheetId="8">#REF!</definedName>
    <definedName name="GBPYES" localSheetId="16">#REF!</definedName>
    <definedName name="GBPYES" localSheetId="11">#REF!</definedName>
    <definedName name="GBPYES" localSheetId="7">#REF!</definedName>
    <definedName name="GBPYES" localSheetId="15">#REF!</definedName>
    <definedName name="GBPYES" localSheetId="12">#REF!</definedName>
    <definedName name="GBPYES" localSheetId="13">#REF!</definedName>
    <definedName name="GBPYES" localSheetId="9">#REF!</definedName>
    <definedName name="GBPYES" localSheetId="17">#REF!</definedName>
    <definedName name="GBPYES" localSheetId="3">#REF!</definedName>
    <definedName name="GBPYES" localSheetId="4">#REF!</definedName>
    <definedName name="GBPYES" localSheetId="5">#REF!</definedName>
    <definedName name="GBPYES">#REF!</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0">[5]bonddeals1.txt!#REF!</definedName>
    <definedName name="holidays" localSheetId="14">[5]bonddeals1.txt!#REF!</definedName>
    <definedName name="holidays" localSheetId="8">[5]bonddeals1.txt!#REF!</definedName>
    <definedName name="holidays" localSheetId="16">[5]bonddeals1.txt!#REF!</definedName>
    <definedName name="holidays" localSheetId="11">[5]bonddeals1.txt!#REF!</definedName>
    <definedName name="holidays" localSheetId="7">[5]bonddeals1.txt!#REF!</definedName>
    <definedName name="holidays" localSheetId="15">[5]bonddeals1.txt!#REF!</definedName>
    <definedName name="holidays" localSheetId="12">[5]bonddeals1.txt!#REF!</definedName>
    <definedName name="holidays" localSheetId="13">[5]bonddeals1.txt!#REF!</definedName>
    <definedName name="holidays" localSheetId="9">[5]bonddeals1.txt!#REF!</definedName>
    <definedName name="holidays" localSheetId="17">[5]bonddeals1.txt!#REF!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10">[5]bonddeals1.txt!#REF!</definedName>
    <definedName name="holidayslist" localSheetId="14">[5]bonddeals1.txt!#REF!</definedName>
    <definedName name="holidayslist" localSheetId="8">[5]bonddeals1.txt!#REF!</definedName>
    <definedName name="holidayslist" localSheetId="16">[5]bonddeals1.txt!#REF!</definedName>
    <definedName name="holidayslist" localSheetId="11">[5]bonddeals1.txt!#REF!</definedName>
    <definedName name="holidayslist" localSheetId="7">[5]bonddeals1.txt!#REF!</definedName>
    <definedName name="holidayslist" localSheetId="15">[5]bonddeals1.txt!#REF!</definedName>
    <definedName name="holidayslist" localSheetId="12">[5]bonddeals1.txt!#REF!</definedName>
    <definedName name="holidayslist" localSheetId="13">[5]bonddeals1.txt!#REF!</definedName>
    <definedName name="holidayslist" localSheetId="9">[5]bonddeals1.txt!#REF!</definedName>
    <definedName name="holidayslist" localSheetId="17">[5]bonddeals1.txt!#REF!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10">#REF!</definedName>
    <definedName name="ILS" localSheetId="14">#REF!</definedName>
    <definedName name="ILS" localSheetId="8">#REF!</definedName>
    <definedName name="ILS" localSheetId="16">#REF!</definedName>
    <definedName name="ILS" localSheetId="11">#REF!</definedName>
    <definedName name="ILS" localSheetId="7">#REF!</definedName>
    <definedName name="ILS" localSheetId="15">#REF!</definedName>
    <definedName name="ILS" localSheetId="12">#REF!</definedName>
    <definedName name="ILS" localSheetId="13">#REF!</definedName>
    <definedName name="ILS" localSheetId="9">#REF!</definedName>
    <definedName name="ILS" localSheetId="17">#REF!</definedName>
    <definedName name="ILS" localSheetId="3">#REF!</definedName>
    <definedName name="ILS" localSheetId="4">#REF!</definedName>
    <definedName name="ILS" localSheetId="5">#REF!</definedName>
    <definedName name="ILS">#REF!</definedName>
    <definedName name="ILSYES" localSheetId="10">#REF!</definedName>
    <definedName name="ILSYES" localSheetId="14">#REF!</definedName>
    <definedName name="ILSYES" localSheetId="8">#REF!</definedName>
    <definedName name="ILSYES" localSheetId="16">#REF!</definedName>
    <definedName name="ILSYES" localSheetId="11">#REF!</definedName>
    <definedName name="ILSYES" localSheetId="7">#REF!</definedName>
    <definedName name="ILSYES" localSheetId="15">#REF!</definedName>
    <definedName name="ILSYES" localSheetId="12">#REF!</definedName>
    <definedName name="ILSYES" localSheetId="13">#REF!</definedName>
    <definedName name="ILSYES" localSheetId="9">#REF!</definedName>
    <definedName name="ILSYES" localSheetId="17">#REF!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40752.4950810185</definedName>
    <definedName name="IQ_NAMES_REVISION_DATE_" localSheetId="14" hidden="1">40752.4950810185</definedName>
    <definedName name="IQ_NAMES_REVISION_DATE_" localSheetId="8" hidden="1">40752.4950810185</definedName>
    <definedName name="IQ_NAMES_REVISION_DATE_" localSheetId="16" hidden="1">40752.4950810185</definedName>
    <definedName name="IQ_NAMES_REVISION_DATE_" localSheetId="11" hidden="1">40752.4950810185</definedName>
    <definedName name="IQ_NAMES_REVISION_DATE_" localSheetId="7" hidden="1">40752.4950810185</definedName>
    <definedName name="IQ_NAMES_REVISION_DATE_" localSheetId="15" hidden="1">40752.4950810185</definedName>
    <definedName name="IQ_NAMES_REVISION_DATE_" localSheetId="12" hidden="1">40752.4950810185</definedName>
    <definedName name="IQ_NAMES_REVISION_DATE_" localSheetId="13" hidden="1">40752.4950810185</definedName>
    <definedName name="IQ_NAMES_REVISION_DATE_" localSheetId="9" hidden="1">40752.4950810185</definedName>
    <definedName name="IQ_NAMES_REVISION_DATE_" localSheetId="17"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0">#REF!</definedName>
    <definedName name="JPY" localSheetId="14">#REF!</definedName>
    <definedName name="JPY" localSheetId="8">#REF!</definedName>
    <definedName name="JPY" localSheetId="16">#REF!</definedName>
    <definedName name="JPY" localSheetId="11">#REF!</definedName>
    <definedName name="JPY" localSheetId="7">#REF!</definedName>
    <definedName name="JPY" localSheetId="15">#REF!</definedName>
    <definedName name="JPY" localSheetId="12">#REF!</definedName>
    <definedName name="JPY" localSheetId="13">#REF!</definedName>
    <definedName name="JPY" localSheetId="9">#REF!</definedName>
    <definedName name="JPY" localSheetId="17">#REF!</definedName>
    <definedName name="JPY" localSheetId="3">#REF!</definedName>
    <definedName name="JPY" localSheetId="4">#REF!</definedName>
    <definedName name="JPY" localSheetId="5">#REF!</definedName>
    <definedName name="JPY">#REF!</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0">#REF!</definedName>
    <definedName name="KRW" localSheetId="14">#REF!</definedName>
    <definedName name="KRW" localSheetId="8">#REF!</definedName>
    <definedName name="KRW" localSheetId="16">#REF!</definedName>
    <definedName name="KRW" localSheetId="11">#REF!</definedName>
    <definedName name="KRW" localSheetId="7">#REF!</definedName>
    <definedName name="KRW" localSheetId="15">#REF!</definedName>
    <definedName name="KRW" localSheetId="12">#REF!</definedName>
    <definedName name="KRW" localSheetId="13">#REF!</definedName>
    <definedName name="KRW" localSheetId="9">#REF!</definedName>
    <definedName name="KRW" localSheetId="17">#REF!</definedName>
    <definedName name="KRW" localSheetId="3">#REF!</definedName>
    <definedName name="KRW" localSheetId="4">#REF!</definedName>
    <definedName name="KRW" localSheetId="5">#REF!</definedName>
    <definedName name="KRW">#REF!</definedName>
    <definedName name="KRWYES" localSheetId="10">#REF!</definedName>
    <definedName name="KRWYES" localSheetId="14">#REF!</definedName>
    <definedName name="KRWYES" localSheetId="8">#REF!</definedName>
    <definedName name="KRWYES" localSheetId="16">#REF!</definedName>
    <definedName name="KRWYES" localSheetId="11">#REF!</definedName>
    <definedName name="KRWYES" localSheetId="7">#REF!</definedName>
    <definedName name="KRWYES" localSheetId="15">#REF!</definedName>
    <definedName name="KRWYES" localSheetId="12">#REF!</definedName>
    <definedName name="KRWYES" localSheetId="13">#REF!</definedName>
    <definedName name="KRWYES" localSheetId="9">#REF!</definedName>
    <definedName name="KRWYES" localSheetId="17">#REF!</definedName>
    <definedName name="KRWYES" localSheetId="3">#REF!</definedName>
    <definedName name="KRWYES" localSheetId="4">#REF!</definedName>
    <definedName name="KRWYES" localSheetId="5">#REF!</definedName>
    <definedName name="KRWYES">#REF!</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0">#REF!</definedName>
    <definedName name="master_def" localSheetId="14">#REF!</definedName>
    <definedName name="master_def" localSheetId="8">#REF!</definedName>
    <definedName name="master_def" localSheetId="16">#REF!</definedName>
    <definedName name="master_def" localSheetId="11">#REF!</definedName>
    <definedName name="master_def" localSheetId="7">#REF!</definedName>
    <definedName name="master_def" localSheetId="15">#REF!</definedName>
    <definedName name="master_def" localSheetId="12">#REF!</definedName>
    <definedName name="master_def" localSheetId="13">#REF!</definedName>
    <definedName name="master_def" localSheetId="9">#REF!</definedName>
    <definedName name="master_def" localSheetId="17">#REF!</definedName>
    <definedName name="master_def" localSheetId="3">#REF!</definedName>
    <definedName name="master_def" localSheetId="4">#REF!</definedName>
    <definedName name="master_def" localSheetId="5">#REF!</definedName>
    <definedName name="master_def">#REF!</definedName>
    <definedName name="mich" localSheetId="10">#REF!</definedName>
    <definedName name="mich" localSheetId="14">#REF!</definedName>
    <definedName name="mich" localSheetId="8">#REF!</definedName>
    <definedName name="mich" localSheetId="16">#REF!</definedName>
    <definedName name="mich" localSheetId="11">#REF!</definedName>
    <definedName name="mich" localSheetId="7">#REF!</definedName>
    <definedName name="mich" localSheetId="15">#REF!</definedName>
    <definedName name="mich" localSheetId="12">#REF!</definedName>
    <definedName name="mich" localSheetId="13">#REF!</definedName>
    <definedName name="mich" localSheetId="9">#REF!</definedName>
    <definedName name="mich" localSheetId="17">#REF!</definedName>
    <definedName name="mich" localSheetId="3">#REF!</definedName>
    <definedName name="mich" localSheetId="4">#REF!</definedName>
    <definedName name="mich" localSheetId="5">#REF!</definedName>
    <definedName name="mich">#REF!</definedName>
    <definedName name="mlzerocell" localSheetId="10">#REF!</definedName>
    <definedName name="mlzerocell" localSheetId="14">#REF!</definedName>
    <definedName name="mlzerocell" localSheetId="8">#REF!</definedName>
    <definedName name="mlzerocell" localSheetId="16">#REF!</definedName>
    <definedName name="mlzerocell" localSheetId="11">#REF!</definedName>
    <definedName name="mlzerocell" localSheetId="7">#REF!</definedName>
    <definedName name="mlzerocell" localSheetId="15">#REF!</definedName>
    <definedName name="mlzerocell" localSheetId="12">#REF!</definedName>
    <definedName name="mlzerocell" localSheetId="13">#REF!</definedName>
    <definedName name="mlzerocell" localSheetId="9">#REF!</definedName>
    <definedName name="mlzerocell" localSheetId="17">#REF!</definedName>
    <definedName name="mlzerocell" localSheetId="3">#REF!</definedName>
    <definedName name="mlzerocell" localSheetId="4">#REF!</definedName>
    <definedName name="mlzerocell" localSheetId="5">#REF!</definedName>
    <definedName name="mlzerocell">#REF!</definedName>
    <definedName name="MXN" localSheetId="10">#REF!</definedName>
    <definedName name="MXN" localSheetId="14">#REF!</definedName>
    <definedName name="MXN" localSheetId="8">#REF!</definedName>
    <definedName name="MXN" localSheetId="16">#REF!</definedName>
    <definedName name="MXN" localSheetId="11">#REF!</definedName>
    <definedName name="MXN" localSheetId="7">#REF!</definedName>
    <definedName name="MXN" localSheetId="15">#REF!</definedName>
    <definedName name="MXN" localSheetId="12">#REF!</definedName>
    <definedName name="MXN" localSheetId="13">#REF!</definedName>
    <definedName name="MXN" localSheetId="9">#REF!</definedName>
    <definedName name="MXN" localSheetId="17">#REF!</definedName>
    <definedName name="MXN" localSheetId="3">#REF!</definedName>
    <definedName name="MXN" localSheetId="4">#REF!</definedName>
    <definedName name="MXN" localSheetId="5">#REF!</definedName>
    <definedName name="MXN">#REF!</definedName>
    <definedName name="MXNYES" localSheetId="10">#REF!</definedName>
    <definedName name="MXNYES" localSheetId="14">#REF!</definedName>
    <definedName name="MXNYES" localSheetId="8">#REF!</definedName>
    <definedName name="MXNYES" localSheetId="16">#REF!</definedName>
    <definedName name="MXNYES" localSheetId="11">#REF!</definedName>
    <definedName name="MXNYES" localSheetId="7">#REF!</definedName>
    <definedName name="MXNYES" localSheetId="15">#REF!</definedName>
    <definedName name="MXNYES" localSheetId="12">#REF!</definedName>
    <definedName name="MXNYES" localSheetId="13">#REF!</definedName>
    <definedName name="MXNYES" localSheetId="9">#REF!</definedName>
    <definedName name="MXNYES" localSheetId="17">#REF!</definedName>
    <definedName name="MXNYES" localSheetId="3">#REF!</definedName>
    <definedName name="MXNYES" localSheetId="4">#REF!</definedName>
    <definedName name="MXNYES" localSheetId="5">#REF!</definedName>
    <definedName name="MXNYES">#REF!</definedName>
    <definedName name="MYR" localSheetId="10">#REF!</definedName>
    <definedName name="MYR" localSheetId="14">#REF!</definedName>
    <definedName name="MYR" localSheetId="8">#REF!</definedName>
    <definedName name="MYR" localSheetId="16">#REF!</definedName>
    <definedName name="MYR" localSheetId="11">#REF!</definedName>
    <definedName name="MYR" localSheetId="7">#REF!</definedName>
    <definedName name="MYR" localSheetId="15">#REF!</definedName>
    <definedName name="MYR" localSheetId="12">#REF!</definedName>
    <definedName name="MYR" localSheetId="13">#REF!</definedName>
    <definedName name="MYR" localSheetId="9">#REF!</definedName>
    <definedName name="MYR" localSheetId="17">#REF!</definedName>
    <definedName name="MYR" localSheetId="3">#REF!</definedName>
    <definedName name="MYR" localSheetId="4">#REF!</definedName>
    <definedName name="MYR" localSheetId="5">#REF!</definedName>
    <definedName name="MYR">#REF!</definedName>
    <definedName name="MYRYES" localSheetId="10">#REF!</definedName>
    <definedName name="MYRYES" localSheetId="14">#REF!</definedName>
    <definedName name="MYRYES" localSheetId="8">#REF!</definedName>
    <definedName name="MYRYES" localSheetId="16">#REF!</definedName>
    <definedName name="MYRYES" localSheetId="11">#REF!</definedName>
    <definedName name="MYRYES" localSheetId="7">#REF!</definedName>
    <definedName name="MYRYES" localSheetId="15">#REF!</definedName>
    <definedName name="MYRYES" localSheetId="12">#REF!</definedName>
    <definedName name="MYRYES" localSheetId="13">#REF!</definedName>
    <definedName name="MYRYES" localSheetId="9">#REF!</definedName>
    <definedName name="MYRYES" localSheetId="17">#REF!</definedName>
    <definedName name="MYRYES" localSheetId="3">#REF!</definedName>
    <definedName name="MYRYES" localSheetId="4">#REF!</definedName>
    <definedName name="MYRYES" localSheetId="5">#REF!</definedName>
    <definedName name="MYRYES">#REF!</definedName>
    <definedName name="new" localSheetId="10">#REF!</definedName>
    <definedName name="new" localSheetId="14">#REF!</definedName>
    <definedName name="new" localSheetId="8">#REF!</definedName>
    <definedName name="new" localSheetId="16">#REF!</definedName>
    <definedName name="new" localSheetId="11">#REF!</definedName>
    <definedName name="new" localSheetId="7">#REF!</definedName>
    <definedName name="new" localSheetId="15">#REF!</definedName>
    <definedName name="new" localSheetId="12">#REF!</definedName>
    <definedName name="new" localSheetId="13">#REF!</definedName>
    <definedName name="new" localSheetId="9">#REF!</definedName>
    <definedName name="new" localSheetId="17">#REF!</definedName>
    <definedName name="new" localSheetId="3">#REF!</definedName>
    <definedName name="new" localSheetId="4">#REF!</definedName>
    <definedName name="new" localSheetId="5">#REF!</definedName>
    <definedName name="new">#REF!</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0">#REF!</definedName>
    <definedName name="OperatingEntity" localSheetId="14">#REF!</definedName>
    <definedName name="OperatingEntity" localSheetId="8">#REF!</definedName>
    <definedName name="OperatingEntity" localSheetId="16">#REF!</definedName>
    <definedName name="OperatingEntity" localSheetId="11">#REF!</definedName>
    <definedName name="OperatingEntity" localSheetId="7">#REF!</definedName>
    <definedName name="OperatingEntity" localSheetId="15">#REF!</definedName>
    <definedName name="OperatingEntity" localSheetId="12">#REF!</definedName>
    <definedName name="OperatingEntity" localSheetId="13">#REF!</definedName>
    <definedName name="OperatingEntity" localSheetId="9">#REF!</definedName>
    <definedName name="OperatingEntity" localSheetId="17">#REF!</definedName>
    <definedName name="OperatingEntity" localSheetId="3">#REF!</definedName>
    <definedName name="OperatingEntity" localSheetId="4">#REF!</definedName>
    <definedName name="OperatingEntity" localSheetId="5">#REF!</definedName>
    <definedName name="OperatingEntity">#REF!</definedName>
    <definedName name="optsd" localSheetId="10">[5]bonddeals1.txt!#REF!</definedName>
    <definedName name="optsd" localSheetId="14">[5]bonddeals1.txt!#REF!</definedName>
    <definedName name="optsd" localSheetId="8">[5]bonddeals1.txt!#REF!</definedName>
    <definedName name="optsd" localSheetId="16">[5]bonddeals1.txt!#REF!</definedName>
    <definedName name="optsd" localSheetId="11">[5]bonddeals1.txt!#REF!</definedName>
    <definedName name="optsd" localSheetId="7">[5]bonddeals1.txt!#REF!</definedName>
    <definedName name="optsd" localSheetId="15">[5]bonddeals1.txt!#REF!</definedName>
    <definedName name="optsd" localSheetId="12">[5]bonddeals1.txt!#REF!</definedName>
    <definedName name="optsd" localSheetId="13">[5]bonddeals1.txt!#REF!</definedName>
    <definedName name="optsd" localSheetId="9">[5]bonddeals1.txt!#REF!</definedName>
    <definedName name="optsd" localSheetId="17">[5]bonddeals1.txt!#REF!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10">#REF!</definedName>
    <definedName name="print_marks" localSheetId="14">#REF!</definedName>
    <definedName name="print_marks" localSheetId="8">#REF!</definedName>
    <definedName name="print_marks" localSheetId="16">#REF!</definedName>
    <definedName name="print_marks" localSheetId="11">#REF!</definedName>
    <definedName name="print_marks" localSheetId="7">#REF!</definedName>
    <definedName name="print_marks" localSheetId="15">#REF!</definedName>
    <definedName name="print_marks" localSheetId="12">#REF!</definedName>
    <definedName name="print_marks" localSheetId="13">#REF!</definedName>
    <definedName name="print_marks" localSheetId="9">#REF!</definedName>
    <definedName name="print_marks" localSheetId="17">#REF!</definedName>
    <definedName name="print_marks" localSheetId="3">#REF!</definedName>
    <definedName name="print_marks" localSheetId="4">#REF!</definedName>
    <definedName name="print_marks" localSheetId="5">#REF!</definedName>
    <definedName name="print_marks">#REF!</definedName>
    <definedName name="Print_posn" localSheetId="10">#REF!</definedName>
    <definedName name="Print_posn" localSheetId="14">#REF!</definedName>
    <definedName name="Print_posn" localSheetId="8">#REF!</definedName>
    <definedName name="Print_posn" localSheetId="16">#REF!</definedName>
    <definedName name="Print_posn" localSheetId="11">#REF!</definedName>
    <definedName name="Print_posn" localSheetId="7">#REF!</definedName>
    <definedName name="Print_posn" localSheetId="15">#REF!</definedName>
    <definedName name="Print_posn" localSheetId="12">#REF!</definedName>
    <definedName name="Print_posn" localSheetId="13">#REF!</definedName>
    <definedName name="Print_posn" localSheetId="9">#REF!</definedName>
    <definedName name="Print_posn" localSheetId="17">#REF!</definedName>
    <definedName name="Print_posn" localSheetId="3">#REF!</definedName>
    <definedName name="Print_posn" localSheetId="4">#REF!</definedName>
    <definedName name="Print_posn" localSheetId="5">#REF!</definedName>
    <definedName name="Print_posn">#REF!</definedName>
    <definedName name="rep" localSheetId="10">#REF!</definedName>
    <definedName name="rep" localSheetId="14">#REF!</definedName>
    <definedName name="rep" localSheetId="8">#REF!</definedName>
    <definedName name="rep" localSheetId="16">#REF!</definedName>
    <definedName name="rep" localSheetId="11">#REF!</definedName>
    <definedName name="rep" localSheetId="7">#REF!</definedName>
    <definedName name="rep" localSheetId="15">#REF!</definedName>
    <definedName name="rep" localSheetId="12">#REF!</definedName>
    <definedName name="rep" localSheetId="13">#REF!</definedName>
    <definedName name="rep" localSheetId="9">#REF!</definedName>
    <definedName name="rep" localSheetId="17">#REF!</definedName>
    <definedName name="rep" localSheetId="3">#REF!</definedName>
    <definedName name="rep" localSheetId="4">#REF!</definedName>
    <definedName name="rep" localSheetId="5">#REF!</definedName>
    <definedName name="rep">#REF!</definedName>
    <definedName name="risk" localSheetId="10">#REF!</definedName>
    <definedName name="risk" localSheetId="14">#REF!</definedName>
    <definedName name="risk" localSheetId="8">#REF!</definedName>
    <definedName name="risk" localSheetId="16">#REF!</definedName>
    <definedName name="risk" localSheetId="11">#REF!</definedName>
    <definedName name="risk" localSheetId="7">#REF!</definedName>
    <definedName name="risk" localSheetId="15">#REF!</definedName>
    <definedName name="risk" localSheetId="12">#REF!</definedName>
    <definedName name="risk" localSheetId="13">#REF!</definedName>
    <definedName name="risk" localSheetId="9">#REF!</definedName>
    <definedName name="risk" localSheetId="17">#REF!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0">[2]BondD!#REF!</definedName>
    <definedName name="S" localSheetId="14">[2]BondD!#REF!</definedName>
    <definedName name="S" localSheetId="8">[2]BondD!#REF!</definedName>
    <definedName name="S" localSheetId="16">[2]BondD!#REF!</definedName>
    <definedName name="S" localSheetId="11">[2]BondD!#REF!</definedName>
    <definedName name="S" localSheetId="7">[2]BondD!#REF!</definedName>
    <definedName name="S" localSheetId="15">[2]BondD!#REF!</definedName>
    <definedName name="S" localSheetId="12">[2]BondD!#REF!</definedName>
    <definedName name="S" localSheetId="13">[2]BondD!#REF!</definedName>
    <definedName name="S" localSheetId="9">[2]BondD!#REF!</definedName>
    <definedName name="S" localSheetId="17">[2]BondD!#REF!</definedName>
    <definedName name="S" localSheetId="3">[2]BondD!#REF!</definedName>
    <definedName name="S" localSheetId="4">[2]BondD!#REF!</definedName>
    <definedName name="S" localSheetId="5">[2]BondD!#REF!</definedName>
    <definedName name="S">[2]BondD!#REF!</definedName>
    <definedName name="sdf" localSheetId="10" hidden="1">'[1]450'!#REF!</definedName>
    <definedName name="sdf" localSheetId="14" hidden="1">'[1]450'!#REF!</definedName>
    <definedName name="sdf" localSheetId="8" hidden="1">'[1]450'!#REF!</definedName>
    <definedName name="sdf" localSheetId="16" hidden="1">'[1]450'!#REF!</definedName>
    <definedName name="sdf" localSheetId="11" hidden="1">'[1]450'!#REF!</definedName>
    <definedName name="sdf" localSheetId="7" hidden="1">'[1]450'!#REF!</definedName>
    <definedName name="sdf" localSheetId="15" hidden="1">'[1]450'!#REF!</definedName>
    <definedName name="sdf" localSheetId="12" hidden="1">'[1]450'!#REF!</definedName>
    <definedName name="sdf" localSheetId="13" hidden="1">'[1]450'!#REF!</definedName>
    <definedName name="sdf" localSheetId="9" hidden="1">'[1]450'!#REF!</definedName>
    <definedName name="sdf" localSheetId="17" hidden="1">'[1]450'!#REF!</definedName>
    <definedName name="sdf" localSheetId="5" hidden="1">'[1]450'!#REF!</definedName>
    <definedName name="sdf" hidden="1">'[1]450'!#REF!</definedName>
    <definedName name="sdlag" localSheetId="10">[5]bonddeals1.txt!#REF!</definedName>
    <definedName name="sdlag" localSheetId="14">[5]bonddeals1.txt!#REF!</definedName>
    <definedName name="sdlag" localSheetId="8">[5]bonddeals1.txt!#REF!</definedName>
    <definedName name="sdlag" localSheetId="16">[5]bonddeals1.txt!#REF!</definedName>
    <definedName name="sdlag" localSheetId="11">[5]bonddeals1.txt!#REF!</definedName>
    <definedName name="sdlag" localSheetId="7">[5]bonddeals1.txt!#REF!</definedName>
    <definedName name="sdlag" localSheetId="15">[5]bonddeals1.txt!#REF!</definedName>
    <definedName name="sdlag" localSheetId="12">[5]bonddeals1.txt!#REF!</definedName>
    <definedName name="sdlag" localSheetId="13">[5]bonddeals1.txt!#REF!</definedName>
    <definedName name="sdlag" localSheetId="9">[5]bonddeals1.txt!#REF!</definedName>
    <definedName name="sdlag" localSheetId="17">[5]bonddeals1.txt!#REF!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10">[5]bonddeals1.txt!#REF!</definedName>
    <definedName name="sett" localSheetId="14">[5]bonddeals1.txt!#REF!</definedName>
    <definedName name="sett" localSheetId="8">[5]bonddeals1.txt!#REF!</definedName>
    <definedName name="sett" localSheetId="16">[5]bonddeals1.txt!#REF!</definedName>
    <definedName name="sett" localSheetId="11">[5]bonddeals1.txt!#REF!</definedName>
    <definedName name="sett" localSheetId="7">[5]bonddeals1.txt!#REF!</definedName>
    <definedName name="sett" localSheetId="15">[5]bonddeals1.txt!#REF!</definedName>
    <definedName name="sett" localSheetId="12">[5]bonddeals1.txt!#REF!</definedName>
    <definedName name="sett" localSheetId="13">[5]bonddeals1.txt!#REF!</definedName>
    <definedName name="sett" localSheetId="9">[5]bonddeals1.txt!#REF!</definedName>
    <definedName name="sett" localSheetId="17">[5]bonddeals1.txt!#REF!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10">[5]bonddeals1.txt!#REF!</definedName>
    <definedName name="settle" localSheetId="14">[5]bonddeals1.txt!#REF!</definedName>
    <definedName name="settle" localSheetId="8">[5]bonddeals1.txt!#REF!</definedName>
    <definedName name="settle" localSheetId="16">[5]bonddeals1.txt!#REF!</definedName>
    <definedName name="settle" localSheetId="11">[5]bonddeals1.txt!#REF!</definedName>
    <definedName name="settle" localSheetId="7">[5]bonddeals1.txt!#REF!</definedName>
    <definedName name="settle" localSheetId="15">[5]bonddeals1.txt!#REF!</definedName>
    <definedName name="settle" localSheetId="12">[5]bonddeals1.txt!#REF!</definedName>
    <definedName name="settle" localSheetId="13">[5]bonddeals1.txt!#REF!</definedName>
    <definedName name="settle" localSheetId="9">[5]bonddeals1.txt!#REF!</definedName>
    <definedName name="settle" localSheetId="17">[5]bonddeals1.txt!#REF!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10">#REF!</definedName>
    <definedName name="SGD" localSheetId="14">#REF!</definedName>
    <definedName name="SGD" localSheetId="8">#REF!</definedName>
    <definedName name="SGD" localSheetId="16">#REF!</definedName>
    <definedName name="SGD" localSheetId="11">#REF!</definedName>
    <definedName name="SGD" localSheetId="7">#REF!</definedName>
    <definedName name="SGD" localSheetId="15">#REF!</definedName>
    <definedName name="SGD" localSheetId="12">#REF!</definedName>
    <definedName name="SGD" localSheetId="13">#REF!</definedName>
    <definedName name="SGD" localSheetId="9">#REF!</definedName>
    <definedName name="SGD" localSheetId="17">#REF!</definedName>
    <definedName name="SGD" localSheetId="3">#REF!</definedName>
    <definedName name="SGD" localSheetId="4">#REF!</definedName>
    <definedName name="SGD" localSheetId="5">#REF!</definedName>
    <definedName name="SGD">#REF!</definedName>
    <definedName name="SGDYES" localSheetId="10">#REF!</definedName>
    <definedName name="SGDYES" localSheetId="14">#REF!</definedName>
    <definedName name="SGDYES" localSheetId="8">#REF!</definedName>
    <definedName name="SGDYES" localSheetId="16">#REF!</definedName>
    <definedName name="SGDYES" localSheetId="11">#REF!</definedName>
    <definedName name="SGDYES" localSheetId="7">#REF!</definedName>
    <definedName name="SGDYES" localSheetId="15">#REF!</definedName>
    <definedName name="SGDYES" localSheetId="12">#REF!</definedName>
    <definedName name="SGDYES" localSheetId="13">#REF!</definedName>
    <definedName name="SGDYES" localSheetId="9">#REF!</definedName>
    <definedName name="SGDYES" localSheetId="17">#REF!</definedName>
    <definedName name="SGDYES" localSheetId="3">#REF!</definedName>
    <definedName name="SGDYES" localSheetId="4">#REF!</definedName>
    <definedName name="SGDYES" localSheetId="5">#REF!</definedName>
    <definedName name="SGDYES">#REF!</definedName>
    <definedName name="sortcol" localSheetId="10">#REF!</definedName>
    <definedName name="sortcol" localSheetId="14">#REF!</definedName>
    <definedName name="sortcol" localSheetId="8">#REF!</definedName>
    <definedName name="sortcol" localSheetId="16">#REF!</definedName>
    <definedName name="sortcol" localSheetId="11">#REF!</definedName>
    <definedName name="sortcol" localSheetId="7">#REF!</definedName>
    <definedName name="sortcol" localSheetId="15">#REF!</definedName>
    <definedName name="sortcol" localSheetId="12">#REF!</definedName>
    <definedName name="sortcol" localSheetId="13">#REF!</definedName>
    <definedName name="sortcol" localSheetId="9">#REF!</definedName>
    <definedName name="sortcol" localSheetId="17">#REF!</definedName>
    <definedName name="sortcol" localSheetId="3">#REF!</definedName>
    <definedName name="sortcol" localSheetId="4">#REF!</definedName>
    <definedName name="sortcol" localSheetId="5">#REF!</definedName>
    <definedName name="sortcol">#REF!</definedName>
    <definedName name="sprds" localSheetId="10">#REF!</definedName>
    <definedName name="sprds" localSheetId="14">#REF!</definedName>
    <definedName name="sprds" localSheetId="8">#REF!</definedName>
    <definedName name="sprds" localSheetId="16">#REF!</definedName>
    <definedName name="sprds" localSheetId="11">#REF!</definedName>
    <definedName name="sprds" localSheetId="7">#REF!</definedName>
    <definedName name="sprds" localSheetId="15">#REF!</definedName>
    <definedName name="sprds" localSheetId="12">#REF!</definedName>
    <definedName name="sprds" localSheetId="13">#REF!</definedName>
    <definedName name="sprds" localSheetId="9">#REF!</definedName>
    <definedName name="sprds" localSheetId="17">#REF!</definedName>
    <definedName name="sprds" localSheetId="3">#REF!</definedName>
    <definedName name="sprds" localSheetId="4">#REF!</definedName>
    <definedName name="sprds" localSheetId="5">#REF!</definedName>
    <definedName name="sprds">#REF!</definedName>
    <definedName name="start" localSheetId="10">#REF!</definedName>
    <definedName name="start" localSheetId="14">#REF!</definedName>
    <definedName name="start" localSheetId="8">#REF!</definedName>
    <definedName name="start" localSheetId="16">#REF!</definedName>
    <definedName name="start" localSheetId="11">#REF!</definedName>
    <definedName name="start" localSheetId="7">#REF!</definedName>
    <definedName name="start" localSheetId="15">#REF!</definedName>
    <definedName name="start" localSheetId="12">#REF!</definedName>
    <definedName name="start" localSheetId="13">#REF!</definedName>
    <definedName name="start" localSheetId="9">#REF!</definedName>
    <definedName name="start" localSheetId="17">#REF!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10">[17]Summary!#REF!</definedName>
    <definedName name="today" localSheetId="14">[17]Summary!#REF!</definedName>
    <definedName name="today" localSheetId="8">[17]Summary!#REF!</definedName>
    <definedName name="today" localSheetId="16">[17]Summary!#REF!</definedName>
    <definedName name="today" localSheetId="11">[17]Summary!#REF!</definedName>
    <definedName name="today" localSheetId="7">[17]Summary!#REF!</definedName>
    <definedName name="today" localSheetId="15">[17]Summary!#REF!</definedName>
    <definedName name="today" localSheetId="12">[17]Summary!#REF!</definedName>
    <definedName name="today" localSheetId="13">[17]Summary!#REF!</definedName>
    <definedName name="today" localSheetId="9">[17]Summary!#REF!</definedName>
    <definedName name="today" localSheetId="17">[17]Summary!#REF!</definedName>
    <definedName name="today" localSheetId="3">[17]Summary!#REF!</definedName>
    <definedName name="today" localSheetId="4">[17]Summary!#REF!</definedName>
    <definedName name="today" localSheetId="5">[17]Summary!#REF!</definedName>
    <definedName name="today">[17]Summary!#REF!</definedName>
    <definedName name="TRL" localSheetId="10">#REF!</definedName>
    <definedName name="TRL" localSheetId="14">#REF!</definedName>
    <definedName name="TRL" localSheetId="8">#REF!</definedName>
    <definedName name="TRL" localSheetId="16">#REF!</definedName>
    <definedName name="TRL" localSheetId="11">#REF!</definedName>
    <definedName name="TRL" localSheetId="7">#REF!</definedName>
    <definedName name="TRL" localSheetId="15">#REF!</definedName>
    <definedName name="TRL" localSheetId="12">#REF!</definedName>
    <definedName name="TRL" localSheetId="13">#REF!</definedName>
    <definedName name="TRL" localSheetId="9">#REF!</definedName>
    <definedName name="TRL" localSheetId="17">#REF!</definedName>
    <definedName name="TRL" localSheetId="3">#REF!</definedName>
    <definedName name="TRL" localSheetId="4">#REF!</definedName>
    <definedName name="TRL" localSheetId="5">#REF!</definedName>
    <definedName name="TRL">#REF!</definedName>
    <definedName name="TRLYES" localSheetId="10">#REF!</definedName>
    <definedName name="TRLYES" localSheetId="14">#REF!</definedName>
    <definedName name="TRLYES" localSheetId="8">#REF!</definedName>
    <definedName name="TRLYES" localSheetId="16">#REF!</definedName>
    <definedName name="TRLYES" localSheetId="11">#REF!</definedName>
    <definedName name="TRLYES" localSheetId="7">#REF!</definedName>
    <definedName name="TRLYES" localSheetId="15">#REF!</definedName>
    <definedName name="TRLYES" localSheetId="12">#REF!</definedName>
    <definedName name="TRLYES" localSheetId="13">#REF!</definedName>
    <definedName name="TRLYES" localSheetId="9">#REF!</definedName>
    <definedName name="TRLYES" localSheetId="17">#REF!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10">[5]bonddeals1.txt!#REF!</definedName>
    <definedName name="weekdays" localSheetId="14">[5]bonddeals1.txt!#REF!</definedName>
    <definedName name="weekdays" localSheetId="8">[5]bonddeals1.txt!#REF!</definedName>
    <definedName name="weekdays" localSheetId="16">[5]bonddeals1.txt!#REF!</definedName>
    <definedName name="weekdays" localSheetId="11">[5]bonddeals1.txt!#REF!</definedName>
    <definedName name="weekdays" localSheetId="7">[5]bonddeals1.txt!#REF!</definedName>
    <definedName name="weekdays" localSheetId="15">[5]bonddeals1.txt!#REF!</definedName>
    <definedName name="weekdays" localSheetId="12">[5]bonddeals1.txt!#REF!</definedName>
    <definedName name="weekdays" localSheetId="13">[5]bonddeals1.txt!#REF!</definedName>
    <definedName name="weekdays" localSheetId="9">[5]bonddeals1.txt!#REF!</definedName>
    <definedName name="weekdays" localSheetId="17">[5]bonddeals1.txt!#REF!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10">[3]BondD!#REF!</definedName>
    <definedName name="WHAT?" localSheetId="14">[3]BondD!#REF!</definedName>
    <definedName name="WHAT?" localSheetId="8">[3]BondD!#REF!</definedName>
    <definedName name="WHAT?" localSheetId="16">[3]BondD!#REF!</definedName>
    <definedName name="WHAT?" localSheetId="11">[3]BondD!#REF!</definedName>
    <definedName name="WHAT?" localSheetId="7">[3]BondD!#REF!</definedName>
    <definedName name="WHAT?" localSheetId="15">[3]BondD!#REF!</definedName>
    <definedName name="WHAT?" localSheetId="12">[3]BondD!#REF!</definedName>
    <definedName name="WHAT?" localSheetId="13">[3]BondD!#REF!</definedName>
    <definedName name="WHAT?" localSheetId="9">[3]BondD!#REF!</definedName>
    <definedName name="WHAT?" localSheetId="17">[3]BondD!#REF!</definedName>
    <definedName name="WHAT?" localSheetId="3">[3]BondD!#REF!</definedName>
    <definedName name="WHAT?" localSheetId="4">[3]BondD!#REF!</definedName>
    <definedName name="WHAT?" localSheetId="5">[3]BondD!#REF!</definedName>
    <definedName name="WHAT?">[3]BondD!#REF!</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0">#REF!</definedName>
    <definedName name="yrsprds" localSheetId="14">#REF!</definedName>
    <definedName name="yrsprds" localSheetId="8">#REF!</definedName>
    <definedName name="yrsprds" localSheetId="16">#REF!</definedName>
    <definedName name="yrsprds" localSheetId="11">#REF!</definedName>
    <definedName name="yrsprds" localSheetId="7">#REF!</definedName>
    <definedName name="yrsprds" localSheetId="15">#REF!</definedName>
    <definedName name="yrsprds" localSheetId="12">#REF!</definedName>
    <definedName name="yrsprds" localSheetId="13">#REF!</definedName>
    <definedName name="yrsprds" localSheetId="9">#REF!</definedName>
    <definedName name="yrsprds" localSheetId="17">#REF!</definedName>
    <definedName name="yrsprds" localSheetId="3">#REF!</definedName>
    <definedName name="yrsprds" localSheetId="4">#REF!</definedName>
    <definedName name="yrsprds" localSheetId="5">#REF!</definedName>
    <definedName name="yrsprds">#REF!</definedName>
    <definedName name="ZAR" localSheetId="10">#REF!</definedName>
    <definedName name="ZAR" localSheetId="14">#REF!</definedName>
    <definedName name="ZAR" localSheetId="8">#REF!</definedName>
    <definedName name="ZAR" localSheetId="16">#REF!</definedName>
    <definedName name="ZAR" localSheetId="11">#REF!</definedName>
    <definedName name="ZAR" localSheetId="7">#REF!</definedName>
    <definedName name="ZAR" localSheetId="15">#REF!</definedName>
    <definedName name="ZAR" localSheetId="12">#REF!</definedName>
    <definedName name="ZAR" localSheetId="13">#REF!</definedName>
    <definedName name="ZAR" localSheetId="9">#REF!</definedName>
    <definedName name="ZAR" localSheetId="17">#REF!</definedName>
    <definedName name="ZAR" localSheetId="3">#REF!</definedName>
    <definedName name="ZAR" localSheetId="4">#REF!</definedName>
    <definedName name="ZAR" localSheetId="5">#REF!</definedName>
    <definedName name="ZAR">#REF!</definedName>
    <definedName name="_xlnm.Database" localSheetId="10">#REF!</definedName>
    <definedName name="_xlnm.Database" localSheetId="14">#REF!</definedName>
    <definedName name="_xlnm.Database" localSheetId="8">#REF!</definedName>
    <definedName name="_xlnm.Database" localSheetId="16">#REF!</definedName>
    <definedName name="_xlnm.Database" localSheetId="11">#REF!</definedName>
    <definedName name="_xlnm.Database" localSheetId="7">#REF!</definedName>
    <definedName name="_xlnm.Database" localSheetId="15">#REF!</definedName>
    <definedName name="_xlnm.Database" localSheetId="12">#REF!</definedName>
    <definedName name="_xlnm.Database" localSheetId="13">#REF!</definedName>
    <definedName name="_xlnm.Database" localSheetId="9">#REF!</definedName>
    <definedName name="_xlnm.Database" localSheetId="17">#REF!</definedName>
    <definedName name="_xlnm.Database" localSheetId="3">#REF!</definedName>
    <definedName name="_xlnm.Database" localSheetId="4">#REF!</definedName>
    <definedName name="_xlnm.Database" localSheetId="5">#REF!</definedName>
    <definedName name="_xlnm.Database">#REF!</definedName>
    <definedName name="_xlnm.Print_Area" localSheetId="10">'Asset_Agroholding Steppe'!$A$1:$R$36</definedName>
    <definedName name="_xlnm.Print_Area" localSheetId="14">'Asset_BPGC '!$A$1:$R$23</definedName>
    <definedName name="_xlnm.Print_Area" localSheetId="8">Asset_DM!$A$1:$R$36</definedName>
    <definedName name="_xlnm.Print_Area" localSheetId="16">Asset_Hospitality!$A$1:$R$8</definedName>
    <definedName name="_xlnm.Print_Area" localSheetId="11">Asset_Medsi!$A$1:$R$42</definedName>
    <definedName name="_xlnm.Print_Area" localSheetId="7">Asset_MTS!$A$1:$R$44</definedName>
    <definedName name="_xlnm.Print_Area" localSheetId="15">Asset_Pharma!$A$1:$R$17</definedName>
    <definedName name="_xlnm.Print_Area" localSheetId="12">Asset_Rental!$A$1:$R$23</definedName>
    <definedName name="_xlnm.Print_Area" localSheetId="13">Asset_RTI!$A$1:$R$26</definedName>
    <definedName name="_xlnm.Print_Area" localSheetId="9">Asset_Segezha!$A$1:$R$51</definedName>
    <definedName name="_xlnm.Print_Area" localSheetId="17">Corporate!$A$1:$R$8</definedName>
    <definedName name="_xlnm.Print_Area" localSheetId="0">Cover!$A$1:$L$41</definedName>
    <definedName name="_xlnm.Print_Area" localSheetId="1">DISCLAIMER!$A$1:$N$52</definedName>
    <definedName name="_xlnm.Print_Area" localSheetId="3">Sistema_Balance!$A$1:$Q$96</definedName>
    <definedName name="_xlnm.Print_Area" localSheetId="4">'Sistema_Cash Flow'!$A$1:$I$103</definedName>
    <definedName name="_xlnm.Print_Area" localSheetId="5">'Sistema_Corp Centre_Maturity'!$A$1:$K$14</definedName>
    <definedName name="_xlnm.Print_Area" localSheetId="2">'Sistema_P&amp;L'!$A$1:$Q$49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F40" i="343" l="1"/>
  <c r="F35" i="343"/>
  <c r="F38" i="343"/>
  <c r="F37" i="343"/>
  <c r="F33" i="343"/>
  <c r="F30" i="343"/>
  <c r="F32" i="343"/>
  <c r="F29" i="343"/>
  <c r="F25" i="343"/>
  <c r="F26" i="343"/>
  <c r="F27" i="343"/>
  <c r="F24" i="343"/>
  <c r="F23" i="343"/>
  <c r="F21" i="343"/>
  <c r="F19" i="343"/>
  <c r="F20" i="343"/>
  <c r="F13" i="343"/>
  <c r="F12" i="343"/>
  <c r="F14" i="343"/>
  <c r="F15" i="343"/>
  <c r="F16" i="343"/>
  <c r="F17" i="343"/>
  <c r="F18" i="343"/>
  <c r="F11" i="343"/>
  <c r="Q17" i="320" l="1"/>
  <c r="J30" i="330" l="1"/>
  <c r="J28" i="330"/>
  <c r="I28" i="330"/>
  <c r="H28" i="330"/>
  <c r="F28" i="330"/>
  <c r="E28" i="330"/>
  <c r="D28" i="330"/>
  <c r="Q15" i="341" l="1"/>
  <c r="J38" i="347" l="1"/>
  <c r="J39" i="347"/>
  <c r="J40" i="347"/>
  <c r="J37" i="347"/>
  <c r="I15" i="328" l="1"/>
  <c r="I13" i="349" l="1"/>
  <c r="F12" i="345"/>
  <c r="C20" i="330"/>
  <c r="G20" i="330"/>
  <c r="P20" i="330"/>
  <c r="F20" i="330"/>
  <c r="E20" i="330"/>
  <c r="D20" i="330"/>
  <c r="C13" i="320"/>
  <c r="P30" i="347"/>
  <c r="O30" i="347"/>
  <c r="H30" i="347"/>
  <c r="G30" i="347"/>
  <c r="F30" i="347"/>
  <c r="E30" i="347"/>
  <c r="D30" i="347"/>
  <c r="C30" i="347"/>
  <c r="P23" i="347"/>
  <c r="O23" i="347"/>
  <c r="I23" i="347"/>
  <c r="H23" i="347"/>
  <c r="G23" i="347"/>
  <c r="F23" i="347"/>
  <c r="E23" i="347"/>
  <c r="D23" i="347"/>
  <c r="C23" i="347"/>
  <c r="O21" i="347"/>
  <c r="O20" i="347"/>
  <c r="O19" i="347"/>
  <c r="O14" i="347"/>
  <c r="O13" i="347"/>
  <c r="O12" i="347"/>
  <c r="I13" i="346"/>
  <c r="D43" i="343"/>
  <c r="E43" i="343"/>
  <c r="F43" i="343"/>
  <c r="G43" i="343"/>
  <c r="H43" i="343"/>
  <c r="I43" i="343"/>
  <c r="O43" i="343"/>
  <c r="P43" i="343"/>
  <c r="I24" i="340"/>
  <c r="D12" i="328"/>
  <c r="O13" i="330"/>
  <c r="P13" i="330"/>
  <c r="C13" i="330"/>
  <c r="D13" i="330"/>
  <c r="E13" i="330"/>
  <c r="F13" i="330"/>
  <c r="G13" i="330"/>
  <c r="H13" i="330"/>
  <c r="P15" i="328"/>
  <c r="O15" i="328"/>
  <c r="C15" i="328"/>
  <c r="D15" i="328"/>
  <c r="E15" i="328"/>
  <c r="F15" i="328"/>
  <c r="G15" i="328"/>
  <c r="H15" i="328"/>
  <c r="O13" i="320"/>
  <c r="P13" i="320"/>
  <c r="D13" i="320"/>
  <c r="E13" i="320"/>
  <c r="F13" i="320"/>
  <c r="G13" i="320"/>
  <c r="H13" i="320"/>
  <c r="I13" i="330"/>
  <c r="I13" i="320"/>
  <c r="O22" i="347" l="1"/>
  <c r="O15" i="347"/>
</calcChain>
</file>

<file path=xl/sharedStrings.xml><?xml version="1.0" encoding="utf-8"?>
<sst xmlns="http://schemas.openxmlformats.org/spreadsheetml/2006/main" count="939" uniqueCount="327">
  <si>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</si>
  <si>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</si>
  <si>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</si>
  <si>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</si>
  <si>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</si>
  <si>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</si>
  <si>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</si>
  <si>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</si>
  <si>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</si>
  <si>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</si>
  <si>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</si>
  <si>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</si>
  <si>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</si>
  <si>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</si>
  <si>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</si>
  <si>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</si>
  <si>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</si>
  <si>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</si>
  <si>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</si>
  <si>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</si>
  <si>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</si>
  <si>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</si>
  <si>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</si>
  <si>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</si>
  <si>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</si>
  <si>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</si>
  <si>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</si>
  <si>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</si>
  <si>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</si>
  <si>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</si>
  <si>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</si>
  <si>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</si>
  <si>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</si>
  <si>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</si>
  <si>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</si>
  <si>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</si>
  <si>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</si>
  <si>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</si>
  <si>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</si>
  <si>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</si>
  <si>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</si>
  <si>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</si>
  <si>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</si>
  <si>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</si>
  <si>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</si>
  <si>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</si>
  <si>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</si>
  <si>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</si>
  <si>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</si>
  <si>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</si>
  <si>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</si>
  <si>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</si>
  <si>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</si>
  <si>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</si>
  <si>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</si>
  <si>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</si>
  <si>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</si>
  <si>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</si>
  <si>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</si>
  <si>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</si>
  <si>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</si>
  <si>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</si>
  <si>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</si>
  <si>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</si>
  <si>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</si>
  <si>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</si>
  <si>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</si>
  <si>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</si>
  <si>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</si>
  <si>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</si>
  <si>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</si>
  <si>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</si>
  <si>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</si>
  <si>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</si>
  <si>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</si>
  <si>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</si>
  <si>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</si>
  <si>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</si>
  <si>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</si>
  <si>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</si>
  <si>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</si>
  <si>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</si>
  <si>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</si>
  <si>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</si>
  <si>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</si>
  <si>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</si>
  <si>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</si>
  <si>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</si>
  <si>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</si>
  <si>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</si>
  <si>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</si>
  <si>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</si>
  <si>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</si>
  <si>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</si>
  <si>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</si>
  <si>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</si>
  <si>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</si>
  <si>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</si>
  <si>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</si>
  <si>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</si>
  <si>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</si>
  <si>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</si>
  <si>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</si>
  <si>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</si>
  <si>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</si>
  <si>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</si>
  <si>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</si>
  <si>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</si>
  <si>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</si>
  <si>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</si>
  <si>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</si>
  <si>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</si>
  <si>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</si>
  <si>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</si>
  <si>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</si>
  <si>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</si>
  <si>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</si>
  <si>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</si>
  <si>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</si>
  <si>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</si>
  <si>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</si>
  <si>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</si>
  <si>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</si>
  <si>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</si>
  <si>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</si>
  <si>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</si>
  <si>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</si>
  <si>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</si>
  <si>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</si>
  <si>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</si>
  <si>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</si>
  <si>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</si>
  <si>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</si>
  <si>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</si>
  <si>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</si>
  <si>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</si>
  <si>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</si>
  <si>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</si>
  <si>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</si>
  <si>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</si>
  <si>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</si>
  <si>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</si>
  <si>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</si>
  <si>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</si>
  <si>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</si>
  <si>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</si>
  <si>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</si>
  <si>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</si>
  <si>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</si>
  <si>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</si>
  <si>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 xml:space="preserve">     Debt (RUB, USD)</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</si>
  <si>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</si>
  <si>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</si>
  <si>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</si>
  <si>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</si>
  <si>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</si>
  <si>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</si>
  <si>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</si>
  <si>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</si>
  <si>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</si>
  <si>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</si>
  <si>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</si>
  <si>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</si>
  <si>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</si>
  <si>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</si>
  <si>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</si>
  <si>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</si>
  <si>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</si>
  <si>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Like-for-like growth</t>
  </si>
  <si>
    <t>Traffic growth</t>
  </si>
  <si>
    <t>Average ticket growth</t>
  </si>
  <si>
    <t xml:space="preserve">NUMBER OF STORES </t>
  </si>
  <si>
    <t>Retail space, thsd sq m</t>
  </si>
  <si>
    <t xml:space="preserve">      - online store</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</si>
  <si>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</si>
  <si>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</si>
  <si>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</si>
  <si>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</si>
  <si>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</si>
  <si>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</si>
  <si>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</si>
  <si>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</si>
  <si>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</si>
  <si>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</si>
  <si>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</si>
  <si>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</si>
  <si>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</si>
  <si>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</si>
  <si>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</si>
  <si>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</si>
  <si>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</si>
  <si>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</si>
  <si>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</si>
  <si>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</si>
  <si>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</si>
  <si>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</si>
  <si>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</si>
  <si>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</si>
  <si>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</si>
  <si>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Proceeds from sale of own shares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</si>
  <si>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</si>
  <si>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</si>
  <si>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</si>
  <si>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</si>
  <si>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</si>
  <si>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</si>
  <si>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</si>
  <si>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</si>
  <si>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</si>
  <si>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</si>
  <si>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</si>
  <si>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Utilisation, %</t>
  </si>
  <si>
    <t>Portfolio of assets under ownership, thsd sq m</t>
  </si>
  <si>
    <t>-ATS, %</t>
  </si>
  <si>
    <t>Net Debt, RUB bn</t>
  </si>
  <si>
    <t xml:space="preserve">    Smartphones penetration, as % of all registered mobile phones on MTS network***</t>
  </si>
  <si>
    <t>Sack paper capacity, thsd tonnes</t>
  </si>
  <si>
    <t>Paper sacks capacity, bn</t>
  </si>
  <si>
    <t>Sack paper*, thsd tonnes</t>
  </si>
  <si>
    <t>* Including sales of paper and paper board</t>
  </si>
  <si>
    <t xml:space="preserve">1,152,658	</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</si>
  <si>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</si>
  <si>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</si>
  <si>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</si>
  <si>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</si>
  <si>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</si>
  <si>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</si>
  <si>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</si>
  <si>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</si>
  <si>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</si>
  <si>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</si>
  <si>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Detsky Mir</t>
  </si>
  <si>
    <t>Segezha Group</t>
  </si>
  <si>
    <t>PAGE</t>
  </si>
  <si>
    <t>Asset_MTS!A1</t>
  </si>
  <si>
    <t>Asset_DM!A1</t>
  </si>
  <si>
    <t>Asset_Segezha!A1</t>
  </si>
  <si>
    <t>Medsi</t>
  </si>
  <si>
    <t>RTI</t>
  </si>
  <si>
    <t>BPGC</t>
  </si>
  <si>
    <t>Hospitality assets</t>
  </si>
  <si>
    <t>Binnopharm</t>
  </si>
  <si>
    <t>Net debt/(net cash)</t>
  </si>
  <si>
    <t>-Microelectronics segment, RUB bn</t>
  </si>
  <si>
    <t>-Microelectronics segment,  RUB bn</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</si>
  <si>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</si>
  <si>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</si>
  <si>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</si>
  <si>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</si>
  <si>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</si>
  <si>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 xml:space="preserve">***Here and hereafter profit is presented in Sistema’s share </t>
  </si>
  <si>
    <t>*Here and hereafter  1Q 2018  - 4Q 2018 results  are presented with the impact of the new standards (IFRS 9, Financial Instruments; IFRS 15, Revenue from Contracts with Customers; IFRS 16, Leases)</t>
  </si>
  <si>
    <t>Asset_Agroholding Steppe'!A1</t>
  </si>
  <si>
    <t>Asset_Medsi!A1</t>
  </si>
  <si>
    <t>Asset_RTI!A1</t>
  </si>
  <si>
    <t>Asset_BPGC '!A1</t>
  </si>
  <si>
    <t>Asset_Pharma!</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</si>
  <si>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</si>
  <si>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</si>
  <si>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</si>
  <si>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</si>
  <si>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</si>
  <si>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</si>
  <si>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</si>
  <si>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</si>
  <si>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</si>
  <si>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</si>
  <si>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</si>
  <si>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</si>
  <si>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**Including share in results of MTS Bank. Here and hereafter you can find the reconcilation of adjusted OIBDA, operating income and profit attributable to Sistema shareholders in the corresponding press releases of Sistema PJSFC</t>
  </si>
  <si>
    <t>Adj. OIBDA**</t>
  </si>
  <si>
    <t>Adj. OIBDA margin</t>
  </si>
  <si>
    <t>Adj.Profit attributable to Sistema***</t>
  </si>
  <si>
    <t>Adj. OIBDA</t>
  </si>
  <si>
    <t>Adj. Profit attributable to Sistema</t>
  </si>
  <si>
    <t>Adj. Profit/(loss) attributable to Sistema</t>
  </si>
  <si>
    <t>Patient visits, mn*</t>
  </si>
  <si>
    <t>Services provided, mn**</t>
  </si>
  <si>
    <t>*Metric calculated included new clinic openings and M&amp;A in 2018. LFL visits in 2018 totalled 7.4 mn and 7.4 mn in 2017</t>
  </si>
  <si>
    <t>**Metric calculated including new clinic openings and M&amp;A. LFL outpatient capacity in 2018 was 14.7 mn vs 14.5 mn in 2017</t>
  </si>
  <si>
    <t xml:space="preserve">Sawn timber mn cu m </t>
  </si>
  <si>
    <t>PROFIT/(LOSS) BEFORE TAX</t>
  </si>
  <si>
    <t>PROFIT/(LOSS) FROM CONTINUING OPERATIONS</t>
  </si>
  <si>
    <t>PROFIT/(LOSS) FOR THE PERIOD</t>
  </si>
  <si>
    <t xml:space="preserve">    Assets held for sale</t>
  </si>
  <si>
    <t xml:space="preserve">     Liabilities directly associated with assets classified as held for sale</t>
  </si>
  <si>
    <t xml:space="preserve">Profit/(Loss) from discontinued operations </t>
  </si>
  <si>
    <t>Payments for purchase of Data Center MTS</t>
  </si>
  <si>
    <t>Cash and cash equivalents at the end of the year, of discontinued operations</t>
  </si>
  <si>
    <t>Total land bank</t>
  </si>
  <si>
    <t>Greenhouses (area), ha</t>
  </si>
  <si>
    <t>17.4%</t>
  </si>
  <si>
    <t>Adjusted net loss</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</si>
  <si>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</si>
  <si>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</si>
  <si>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</si>
  <si>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</si>
  <si>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</si>
  <si>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</si>
  <si>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</si>
  <si>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</si>
  <si>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</si>
  <si>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</si>
  <si>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</si>
  <si>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</si>
  <si>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[2] Including lease rights amortization related to lease that would have been classified as operating under old standards (without the impact of new IFRS standards 9, 15 and 16).</t>
  </si>
  <si>
    <t>1Q19</t>
  </si>
  <si>
    <t>As of 31 March 2019</t>
  </si>
  <si>
    <t xml:space="preserve">     Liabilities due to Rosimushchestvo**</t>
  </si>
  <si>
    <t>-Hospitals</t>
  </si>
  <si>
    <t>-Clinics</t>
  </si>
  <si>
    <t>Shareholders of Sistema PJSFC</t>
  </si>
  <si>
    <t xml:space="preserve">     Liabilities directly associated with assets classified     as held for sale (Liabilities of disposed segment)</t>
  </si>
  <si>
    <t xml:space="preserve">    Assets held for sale (assets of disposed segment)</t>
  </si>
  <si>
    <t>2Q19</t>
  </si>
  <si>
    <t>341,2</t>
  </si>
  <si>
    <t>Floor space, thsd sq m</t>
  </si>
  <si>
    <t>Agroholding Steppe</t>
  </si>
  <si>
    <t xml:space="preserve">     Local bonds with put options**</t>
  </si>
  <si>
    <t>*The Corporate Centre’s financial liabilities are presented based on management accounts
**FX debt and the USD-denominated liability to Rosimuschestvo for shares of SSTL net of interest are presented at the RUB/USD exchange rate as of 30 June 2019. FX debt includes financial leases
** RUB bonds 001Р-08 and 001Р-02 have put options expiring 2019; 001Р-04 and 001Р-05 expiring 2020; 001Р-07 expiring 2021, 001Р-01, 001Р-06, 001Р-09, 001Р-10 expiring 2022</t>
  </si>
  <si>
    <t xml:space="preserve">*Results of RTI for 4Q 2018,1Q 2019 and 2Q 2019 are presented to reflect the reclassification of RTI's microelectronics assets as available for sale. In February 2019 RTI Microelectronics, which is part of RTI Group, together with Rostec state corporation and JSC Roselektronika concluded a legally binding agreement envisaging the creation of a combined company in the field of microelectronics components. The parties will contribute to the combined company in total controlling stakes in 19 enterprises in the areas of development, production and design centres of microelectronics components. 
</t>
  </si>
  <si>
    <t>ASSET/ STAKE*</t>
  </si>
  <si>
    <t>*As of 30 June 2019</t>
  </si>
  <si>
    <t>-Other*, %</t>
  </si>
  <si>
    <t>*Including warehouses, cottages in Moscow and the Moscow region,other commercial buildings</t>
  </si>
  <si>
    <t>Operating income/(loss)*</t>
  </si>
  <si>
    <t>*Based on consolidating reporting combining management and operating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</si>
</sst>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quot;£&quot;* #,##0.00_-;\-&quot;£&quot;* #,##0.00_-;_-&quot;£&quot;* &quot;-&quot;??_-;_-@_-"/>
    <numFmt numFmtId="166" formatCode="_-* #,##0.00_-;\-* #,##0.00_-;_-* &quot;-&quot;??_-;_-@_-"/>
    <numFmt numFmtId="167" formatCode="_-* #,##0\ _₽_-;\-* #,##0\ _₽_-;_-* &quot;-&quot;\ _₽_-;_-@_-"/>
    <numFmt numFmtId="168" formatCode="_-* #,##0.00\ _₽_-;\-* #,##0.00\ _₽_-;_-* &quot;-&quot;??\ _₽_-;_-@_-"/>
    <numFmt numFmtId="169" formatCode="_(&quot;$&quot;* #,##0_);_(&quot;$&quot;* \(#,##0\);_(&quot;$&quot;* &quot;-&quot;??_);_(@_)"/>
    <numFmt numFmtId="170" formatCode="0.0%"/>
    <numFmt numFmtId="171" formatCode="_(* #,##0_);_(* \(#,##0\);_(* &quot;-&quot;??_);_(@_)"/>
    <numFmt numFmtId="172" formatCode="General_)"/>
    <numFmt numFmtId="173" formatCode="m/d/yy;@"/>
    <numFmt numFmtId="174" formatCode="0.00_)"/>
    <numFmt numFmtId="175" formatCode="#,##0.0"/>
    <numFmt numFmtId="176" formatCode="#,##0.0_);\(#,##0.0\)"/>
    <numFmt numFmtId="177" formatCode="_-[$€-2]* #,##0.00_-;\-[$€-2]* #,##0.00_-;_-[$€-2]* &quot;-&quot;??_-"/>
    <numFmt numFmtId="178" formatCode="#,##0.0\ \x"/>
    <numFmt numFmtId="179" formatCode="&quot;$&quot;#,##0;[Red]\-&quot;$&quot;#,##0"/>
    <numFmt numFmtId="180" formatCode="_(* #,##0,_);_(* \(#,##0,\);_(* &quot;-&quot;_);_(@_)"/>
    <numFmt numFmtId="181" formatCode="_(* #,##0.0,_);_(* \(#,##0.0,\);_(* &quot;-&quot;_);_(@_)"/>
    <numFmt numFmtId="182" formatCode="_(* #,##0.00_);_(* \(#,##0.00\);_(* &quot;-&quot;_);_(@_)"/>
    <numFmt numFmtId="183" formatCode="_(* #,##0,,_);_(* \(#,##0,,\);_(* &quot;-&quot;_);_(@_)"/>
    <numFmt numFmtId="184" formatCode="_(* #,##0.0,,_);_(* \(#,##0.0,,\);_(* &quot;-&quot;_);_(@_)"/>
    <numFmt numFmtId="185" formatCode="#,##0.000_);[Red]\(#,##0.000\);\-______"/>
    <numFmt numFmtId="186" formatCode=";;;"/>
    <numFmt numFmtId="187" formatCode="&quot;$&quot;#.##"/>
    <numFmt numFmtId="188" formatCode="@&quot; ($)&quot;"/>
    <numFmt numFmtId="189" formatCode="@&quot; (%)&quot;"/>
    <numFmt numFmtId="190" formatCode="@&quot; (£)&quot;"/>
    <numFmt numFmtId="191" formatCode="@&quot; (¥)&quot;"/>
    <numFmt numFmtId="192" formatCode="@&quot; (€)&quot;"/>
    <numFmt numFmtId="193" formatCode="@&quot; (x)&quot;"/>
    <numFmt numFmtId="194" formatCode="0.0_)\%;\(0.0\)\%;0.0_)\%;@_)_%"/>
    <numFmt numFmtId="195" formatCode="#,##0.0_)_%;\(#,##0.0\)_%;0.0_)_%;@_)_%"/>
    <numFmt numFmtId="196" formatCode="#,##0.0_x;\(#,##0.0\)_x;0.0_x;@_x"/>
    <numFmt numFmtId="197" formatCode="#,##0.0_x_x;\(#,##0.0\)_x_x;0.0_x_x;@_x_x"/>
    <numFmt numFmtId="198" formatCode="#,##0.0_x_x_x;\(#,##0.0\)_x_x_x;0.0_x_x_x;@_x_x_x"/>
    <numFmt numFmtId="199" formatCode="#,##0.0_x_x_x_x;\(#,##0.0\)_x_x_x_x;0.0_x_x_x_x;@_x_x_x_x"/>
    <numFmt numFmtId="200" formatCode="#,##0.00_x;\(#,##0.00\)_x;0.00_x;@_x"/>
    <numFmt numFmtId="201" formatCode="#,##0.00_x_x;\(#,##0.00\)_x_x;0_x_x;@_x_x"/>
    <numFmt numFmtId="202" formatCode="#,##0.00_x_x_x;\(#,##0.00\)_x_x_x;0.00_x_x_x;@_x_x_x"/>
    <numFmt numFmtId="203" formatCode="#,##0.00_x_x_x_x;\(#,##0.00\)_x_x_x_x;0.00_x_x_x_x;@_x_x_x_x"/>
    <numFmt numFmtId="204" formatCode="#,##0_x;\(#,##0\)_x;0_x;@_x"/>
    <numFmt numFmtId="205" formatCode="#,##0_x_x;\(#,##0\)_x_x;0_x_x;@_x_x"/>
    <numFmt numFmtId="206" formatCode="#,##0_x_x_x;\(#,##0\)_x_x_x;0_x_x_x;@_x_x_x"/>
    <numFmt numFmtId="207" formatCode="#,##0_x_x_x_x;\(#,##0\)_x_x_x_x;0_x_x_x_x;@_x_x_x_x"/>
    <numFmt numFmtId="208" formatCode="0.000000"/>
    <numFmt numFmtId="209" formatCode="&quot;£&quot;\ #,##0_);[Red]\(&quot;£&quot;\ #,##0\)"/>
    <numFmt numFmtId="210" formatCode="0.0000000"/>
    <numFmt numFmtId="211" formatCode="&quot;¥&quot;\ #,##0_);[Red]\(&quot;¥&quot;\ #,##0\)"/>
    <numFmt numFmtId="212" formatCode="000"/>
    <numFmt numFmtId="213" formatCode="0000"/>
    <numFmt numFmtId="214" formatCode="_([$€-2]* #,##0.00_);_([$€-2]* \(#,##0.00\);_([$€-2]* &quot;-&quot;??_)"/>
    <numFmt numFmtId="215" formatCode="\ #####\ "/>
    <numFmt numFmtId="216" formatCode="0.000_]"/>
    <numFmt numFmtId="217" formatCode="#,##0.0\ _]"/>
    <numFmt numFmtId="218" formatCode="&quot;€&quot;#,##0_);[Red]\(&quot;€&quot;#,##0\);&quot;-&quot;"/>
    <numFmt numFmtId="219" formatCode="#\ ###\ ###\ ##0\ "/>
    <numFmt numFmtId="220" formatCode="0.00000000"/>
    <numFmt numFmtId="221" formatCode="&quot;•&quot;\ \ @"/>
    <numFmt numFmtId="222" formatCode="#,##0.000_);\(#,##0.000\)"/>
    <numFmt numFmtId="223" formatCode="_(* #,##0.0_);_(* \(#,##0.00\);_(* &quot;-&quot;??_);_(@_)"/>
    <numFmt numFmtId="224" formatCode="#,##0;\-#,##0;&quot;-&quot;"/>
    <numFmt numFmtId="225" formatCode="0.000"/>
    <numFmt numFmtId="226" formatCode="&quot;fl&quot;#,##0_);\(&quot;fl&quot;#,##0\)"/>
    <numFmt numFmtId="227" formatCode="&quot;fl&quot;#,##0_);[Red]\(&quot;fl&quot;#,##0\)"/>
    <numFmt numFmtId="228" formatCode="hh:mm\ AM/PM_)"/>
    <numFmt numFmtId="229" formatCode="&quot;fl&quot;#,##0.00_);\(&quot;fl&quot;#,##0.00\)"/>
    <numFmt numFmtId="230" formatCode="0.000_)"/>
    <numFmt numFmtId="231" formatCode="#,##0_);[Red]\(&quot;$&quot;#,##0\)"/>
    <numFmt numFmtId="232" formatCode="_(* #,##0.0_);_(* \(#,##0.0\);_(* &quot;-&quot;??_);_(@_)"/>
    <numFmt numFmtId="233" formatCode="#,##0_%_);\(#,##0\)_%;#,##0_%_);@_%_)"/>
    <numFmt numFmtId="234" formatCode="#,##0_%_);\(#,##0\)_%;**;@_%_)"/>
    <numFmt numFmtId="235" formatCode="#,##0.0\x_);\(#,##0.0\x\)"/>
    <numFmt numFmtId="236" formatCode="\(#,##0\);#,##0_);\-_)"/>
    <numFmt numFmtId="237" formatCode="\(#,##0,\);#,##0,_);\-_)"/>
    <numFmt numFmtId="238" formatCode="#,##0_);\(#,##0\);\-_)"/>
    <numFmt numFmtId="239" formatCode="_(&quot;$&quot;* #,##0.0_);_(&quot;$&quot;* \(#,##0.0\);_(&quot;$&quot;* &quot;-&quot;_);_(@_)"/>
    <numFmt numFmtId="240" formatCode="###0_%_);\(&quot;$&quot;#,##0\)_%;&quot;$&quot;#,##0_%_);@_%_)"/>
    <numFmt numFmtId="241" formatCode="&quot;$&quot;#,##0.0_);\(&quot;$&quot;#,##0.0\)"/>
    <numFmt numFmtId="242" formatCode="&quot;$&quot;#,##0.00_);\(&quot;$&quot;#,##0.00\);"/>
    <numFmt numFmtId="243" formatCode="0.0000000000"/>
    <numFmt numFmtId="244" formatCode="\ \ _•&quot;–&quot;\ \ \ \ @"/>
    <numFmt numFmtId="245" formatCode="_-* #,##0\ &quot;F&quot;_-;\-* #,##0\ &quot;F&quot;_-;_-* &quot;-&quot;\ &quot;F&quot;_-;_-@_-"/>
    <numFmt numFmtId="246" formatCode="m/d/yy_%_)"/>
    <numFmt numFmtId="247" formatCode="#,##0.00&quot; F&quot;_);\(#,##0.00&quot; F&quot;\)"/>
    <numFmt numFmtId="248" formatCode="#,##0,_);\(#,##0,\);\-_)"/>
    <numFmt numFmtId="249" formatCode="#,##0&quot;?&quot;_);[Red]\(#,##0&quot;?&quot;\)"/>
    <numFmt numFmtId="250" formatCode="_###0;_(* \(#,##0\);_(* &quot;-&quot;??_);_(@_)"/>
    <numFmt numFmtId="251" formatCode="&quot;$&quot;#,##0.00"/>
    <numFmt numFmtId="252" formatCode="0_%_);\(0\)_%;0_%_);@_%_)"/>
    <numFmt numFmtId="253" formatCode="0.00000"/>
    <numFmt numFmtId="254" formatCode="#,##0.0%_);\(#,##0.0%\)"/>
    <numFmt numFmtId="255" formatCode="_([$$-409]* #,##0.00_);_([$$-409]* \(#,##0.00\);_([$$-409]* &quot;-&quot;??_);_(@_)"/>
    <numFmt numFmtId="256" formatCode="_ [$￥-804]* #,##0.0_ ;_ [$￥-804]* \-#,##0.0_ ;_ [$￥-804]* &quot;-&quot;??_ ;_ @_ "/>
    <numFmt numFmtId="257" formatCode="_-* #,##0.00\ &quot;€&quot;_-;\-* #,##0.00\ &quot;€&quot;_-;_-* &quot;-&quot;??\ &quot;€&quot;_-;_-@_-"/>
    <numFmt numFmtId="258" formatCode="_(\€* #,##0.0_);_(\€* \(#,##0.0\);_(\€* &quot;-&quot;??_);_(@_)"/>
    <numFmt numFmtId="259" formatCode="#."/>
    <numFmt numFmtId="260" formatCode="mm/dd/yyyy"/>
    <numFmt numFmtId="261" formatCode="#,##0.000_ ;\(#,##0.000\);"/>
    <numFmt numFmtId="262" formatCode="#,##0.000_);[Red]\(#,##0.000\)"/>
    <numFmt numFmtId="263" formatCode="#,##0.0_);[Red]\(#,##0.0\)"/>
    <numFmt numFmtId="264" formatCode="dd\-mmm\-yy\ hh:mm:ss"/>
    <numFmt numFmtId="265" formatCode="0.0000"/>
    <numFmt numFmtId="266" formatCode="#,##0.0000_);[Red]\(#,##0.0000\)"/>
    <numFmt numFmtId="267" formatCode="0.0\%_);\(0.0\%\);0.0\%_);@_%_)"/>
    <numFmt numFmtId="268" formatCode="0.000%"/>
    <numFmt numFmtId="269" formatCode="mm/dd/yy"/>
    <numFmt numFmtId="270" formatCode="#,##0.0_);\(#,##0.0\);;\ \ @"/>
    <numFmt numFmtId="271" formatCode="&quot;$&quot;#,##0"/>
    <numFmt numFmtId="272" formatCode="#,##0.000;\(#,##0.000\)"/>
    <numFmt numFmtId="273" formatCode="_-* #,##0\ _F_-;\-* #,##0\ _F_-;_-* &quot;-&quot;\ _F_-;_-@_-"/>
    <numFmt numFmtId="274" formatCode="_-* #,##0.00\ _F_-;\-* #,##0.00\ _F_-;_-* &quot;-&quot;??\ _F_-;_-@_-"/>
    <numFmt numFmtId="275" formatCode="_ &quot;R$&quot;* #,##0_ ;_ &quot;R$&quot;* \-#,##0_ ;_ &quot;R$&quot;* &quot;-&quot;_ ;_ @_ "/>
    <numFmt numFmtId="276" formatCode="_ &quot;R$&quot;* #,##0.00_ ;_ &quot;R$&quot;* \-#,##0.00_ ;_ &quot;R$&quot;* &quot;-&quot;??_ ;_ @_ "/>
    <numFmt numFmtId="277" formatCode="_-* #,##0.00\ &quot;F&quot;_-;\-* #,##0.00\ &quot;F&quot;_-;_-* &quot;-&quot;??\ &quot;F&quot;_-;_-@_-"/>
    <numFmt numFmtId="278" formatCode="#,##0.0\x_);\(#,##0.0\x\);#,##0.0\x_);@_)"/>
    <numFmt numFmtId="279" formatCode="_(* #,##0\ \x_);_(* \(#,##0\ \x\);_(* &quot;-&quot;??_);_(@_)"/>
    <numFmt numFmtId="280" formatCode="_(* #,##0.0\ \x_);_(* \(#,##0.0\ \x\);_(* &quot;-&quot;??_);_(@_)"/>
    <numFmt numFmtId="281" formatCode="#,##0;\(#,##0\)"/>
    <numFmt numFmtId="282" formatCode="_(\¥* #,##0.0_);_(\¥* \(#,##0.0\);_(\¥* &quot;-&quot;??_);_(@_)"/>
    <numFmt numFmtId="283" formatCode="_(* #,##0.000_);_(* \(#,##0.000\);_(* &quot;-&quot;??_);_(@_)"/>
    <numFmt numFmtId="284" formatCode="#,##0.0;\(#,##0.0\)"/>
    <numFmt numFmtId="285" formatCode="#,##0;_(* \(#,##0\);_(* &quot;-&quot;??_);_(@_)"/>
    <numFmt numFmtId="286" formatCode="#,##0.0\x;\(#,##0.0\)\x"/>
    <numFmt numFmtId="287" formatCode="0.0000000%"/>
    <numFmt numFmtId="288" formatCode="0_);\(0\)"/>
    <numFmt numFmtId="289" formatCode="\60\4\7\:"/>
    <numFmt numFmtId="290" formatCode="0.0000E+00;\?"/>
    <numFmt numFmtId="291" formatCode="#,##0.0\%_);\(#,##0.0\%\);#,##0.0\%_);@_)"/>
    <numFmt numFmtId="292" formatCode="_(* #,##0_);_(* \(#,##0\);_(* &quot;-&quot;_)"/>
    <numFmt numFmtId="293" formatCode="[Blue]#,##0;[Red]\-#,##0"/>
    <numFmt numFmtId="294" formatCode="_ * #,##0_ ;_ * \-#,##0_ ;_ * &quot;-&quot;_ ;_ @_ "/>
    <numFmt numFmtId="295" formatCode="_ * #,##0.00_ ;_ * \-#,##0.00_ ;_ * &quot;-&quot;??_ ;_ @_ "/>
    <numFmt numFmtId="296" formatCode="#,###,;\(#,###,\)"/>
    <numFmt numFmtId="297" formatCode="_(#,##0.00_);_(\(#,##0.00\)"/>
    <numFmt numFmtId="298" formatCode="#,##0.00%"/>
    <numFmt numFmtId="299" formatCode="_(&quot;$&quot;* #,##0.0_);_(&quot;$&quot;* \(#,##0.0\);_(* &quot;-&quot;_);_(@_)"/>
    <numFmt numFmtId="300" formatCode="#,##0.00\x"/>
    <numFmt numFmtId="301" formatCode="#,##0.000"/>
    <numFmt numFmtId="302" formatCode="_(&quot;$&quot;* #,##0.00_);_(&quot;$&quot;* \(#,##0.00\);_(* &quot;-&quot;_);_(@_)"/>
    <numFmt numFmtId="303" formatCode="_(* #,##0.0_);_(* \(#,##0.0\);_(* &quot;-&quot;_);_(@_)"/>
    <numFmt numFmtId="304" formatCode="0.0\x"/>
    <numFmt numFmtId="305" formatCode="m/d/yy"/>
    <numFmt numFmtId="306" formatCode="#;#;#;\P\l\u\g"/>
    <numFmt numFmtId="307" formatCode="d\-mmm\-yyyy"/>
    <numFmt numFmtId="308" formatCode="#,##0.0000_);\(#,##0.0000\)"/>
    <numFmt numFmtId="309" formatCode="&quot;fl&quot;#,##0.00_);[Red]\(&quot;fl&quot;#,##0.00\)"/>
    <numFmt numFmtId="310" formatCode="0.00%;\ \(0.00%\)"/>
    <numFmt numFmtId="311" formatCode="_(&quot;fl&quot;* #,##0_);_(&quot;fl&quot;* \(#,##0\);_(&quot;fl&quot;* &quot;-&quot;_);_(@_)"/>
    <numFmt numFmtId="312" formatCode="#,##0.00;[Red]#,##0.00"/>
    <numFmt numFmtId="313" formatCode="_(&quot;$&quot;* #,##0.0_);_(&quot;$&quot;* \(#,##0.0\);_(&quot;$&quot;* &quot;-&quot;??_);_(@_)"/>
    <numFmt numFmtId="314" formatCode="0\ \ ;\(0\)\ \ \ "/>
    <numFmt numFmtId="315" formatCode="_(\￥* #,##0.0_);_(\￥* \(#,##0.0\);_(\￥* &quot;-&quot;??_);_(@_)"/>
    <numFmt numFmtId="316" formatCode="00\ 00\ 00"/>
    <numFmt numFmtId="317" formatCode="0,"/>
    <numFmt numFmtId="318" formatCode="#,##0.00;\(#,##0.00\)"/>
    <numFmt numFmtId="319" formatCode="###\ ##\ ##"/>
    <numFmt numFmtId="320" formatCode="#,##0,,,_);[Red]\(#,##0,,,\)"/>
    <numFmt numFmtId="321" formatCode="_-* #,##0_р_._-;\-* #,##0_р_._-;_-* &quot;-&quot;_р_._-;_-@_-"/>
    <numFmt numFmtId="322" formatCode="#,##0.00_%_);\(#,##0.00\)_%;**;@_%_)"/>
    <numFmt numFmtId="323" formatCode="_-* #,##0.00_р_._-;\-* #,##0.00_р_._-;_-* &quot;-&quot;??_р_._-;_-@_-"/>
    <numFmt numFmtId="324" formatCode="_(* #,##0,_);_(* \(#,##0,\)"/>
    <numFmt numFmtId="325" formatCode="#,##0.0;[Red]\(#,##0.0\)"/>
    <numFmt numFmtId="326" formatCode="#,##0;[Red]\(#,##0\)"/>
    <numFmt numFmtId="327" formatCode="* \(#,##0\);* #,##0_);&quot;-&quot;??_);@"/>
    <numFmt numFmtId="328" formatCode="_(&quot;$&quot;* #,##0.00_);_(&quot;$&quot;* \(#,##0.00\)"/>
    <numFmt numFmtId="329" formatCode="_(&quot;$&quot;* #,##0,_);_(&quot;$&quot;* \(#,##0,\)"/>
    <numFmt numFmtId="330" formatCode="mmmm\-yy"/>
    <numFmt numFmtId="331" formatCode="mmmm\ &quot;$&quot;\,\ yyyy"/>
    <numFmt numFmtId="332" formatCode="* #,##0_);* \(#,##0\);&quot;-&quot;??_);@"/>
    <numFmt numFmtId="333" formatCode="#,##0_);\(#,##0\);&quot;- &quot;;&quot;  &quot;@"/>
    <numFmt numFmtId="334" formatCode="[$-419]General"/>
    <numFmt numFmtId="335" formatCode="_(* #,##0.0_);_(* \(#,##0.0\);_(* &quot; - &quot;_);_(@_)"/>
    <numFmt numFmtId="336" formatCode="_-* #,##0\ _€_-;\-* #,##0\ _€_-;_-* &quot;-&quot;\ _€_-;_-@_-"/>
    <numFmt numFmtId="337" formatCode="#,##0;\(#,##0\);&quot;-&quot;"/>
    <numFmt numFmtId="338" formatCode="#\ ##0.0"/>
    <numFmt numFmtId="339" formatCode="#,##0.0000_);\(#,##0.0000\);&quot;- &quot;;&quot;  &quot;@"/>
    <numFmt numFmtId="340" formatCode="###0"/>
    <numFmt numFmtId="341" formatCode="_ &quot;$&quot;* #,##0_ ;_ &quot;$&quot;* \-#,##0_ ;_ &quot;$&quot;* &quot;-&quot;_ ;_ @_ "/>
    <numFmt numFmtId="342" formatCode="#,##0\ ;\(#,##0\)"/>
    <numFmt numFmtId="343" formatCode="&quot;$&quot;#,##0.0_%_);\(&quot;$&quot;#,##0.0\)_%"/>
    <numFmt numFmtId="344" formatCode="&quot;$&quot;#,##0.00_%_);\(&quot;$&quot;#,##0.00\)_%"/>
    <numFmt numFmtId="345" formatCode="0.0\x_)_);&quot;NM    &quot;;0.0\x_)_)"/>
    <numFmt numFmtId="346" formatCode="0.0%_);\(0.0%\)"/>
    <numFmt numFmtId="347" formatCode="#,##0;[Red]&quot;-&quot;#,##0"/>
    <numFmt numFmtId="348" formatCode="#,##0__\ \ \ \ "/>
    <numFmt numFmtId="349" formatCode="0_);[Red]\(0\)"/>
    <numFmt numFmtId="350" formatCode="#,##0_);[Red]\(#,##0\);&quot;-----&quot;"/>
    <numFmt numFmtId="351" formatCode="#,##0.00_);[Red]\(#,##0.00\);&quot;-----&quot;"/>
    <numFmt numFmtId="352" formatCode="#,##0.0_);\(#,##0.0\);\-_)"/>
    <numFmt numFmtId="353" formatCode="0%_);\(0%\)"/>
    <numFmt numFmtId="354" formatCode="0.0"/>
    <numFmt numFmtId="355" formatCode="#,##0.0\ _₽;\-#,##0.0\ _₽"/>
    <numFmt numFmtId="356"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sz val="1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i/>
      <sz val="14"/>
      <color rgb="FFFF0000"/>
      <name val="Century Gothic"/>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43" fontId="9" fillId="0" borderId="0" applyFont="0" applyFill="0" applyBorder="0" applyAlignment="0" applyProtection="0"/>
    <xf numFmtId="41" fontId="23" fillId="0" borderId="0" applyFont="0" applyFill="0" applyBorder="0" applyAlignment="0" applyProtection="0"/>
    <xf numFmtId="41" fontId="9"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2" fontId="23" fillId="0" borderId="0" applyFont="0" applyFill="0" applyBorder="0" applyAlignment="0" applyProtection="0"/>
    <xf numFmtId="42" fontId="9"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4" fontId="29" fillId="0" borderId="0"/>
    <xf numFmtId="172"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0" fontId="38" fillId="0" borderId="0"/>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39" fillId="0" borderId="0">
      <alignment vertical="center"/>
    </xf>
    <xf numFmtId="177" fontId="9" fillId="0" borderId="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77" fontId="9" fillId="0" borderId="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0" fontId="9" fillId="0" borderId="0">
      <alignment horizontal="left" wrapText="1"/>
    </xf>
    <xf numFmtId="0" fontId="39" fillId="0" borderId="0">
      <alignment vertical="center"/>
    </xf>
    <xf numFmtId="177" fontId="9" fillId="0" borderId="0">
      <alignment horizontal="left" wrapText="1"/>
    </xf>
    <xf numFmtId="0" fontId="9" fillId="0" borderId="0">
      <alignment horizontal="left" wrapText="1"/>
    </xf>
    <xf numFmtId="0" fontId="39" fillId="0" borderId="0">
      <alignment vertical="center"/>
    </xf>
    <xf numFmtId="177" fontId="9" fillId="0" borderId="0">
      <alignment horizontal="left" wrapText="1"/>
    </xf>
    <xf numFmtId="0" fontId="9" fillId="0" borderId="0">
      <alignment horizontal="left" wrapText="1"/>
    </xf>
    <xf numFmtId="0" fontId="39" fillId="0" borderId="0">
      <alignment vertical="center"/>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177" fontId="30" fillId="0" borderId="0"/>
    <xf numFmtId="177" fontId="30" fillId="0" borderId="0"/>
    <xf numFmtId="0" fontId="30" fillId="0" borderId="0"/>
    <xf numFmtId="178" fontId="42" fillId="0" borderId="0">
      <alignment horizontal="right"/>
    </xf>
    <xf numFmtId="179" fontId="43" fillId="0" borderId="0">
      <alignment horizontal="left"/>
    </xf>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30"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77" fontId="9" fillId="0" borderId="0" applyNumberFormat="0" applyFont="0" applyFill="0" applyBorder="0" applyAlignment="0" applyProtection="0"/>
    <xf numFmtId="177" fontId="9" fillId="0" borderId="0" applyNumberFormat="0" applyFont="0" applyFill="0" applyBorder="0" applyAlignment="0" applyProtection="0"/>
    <xf numFmtId="0" fontId="9" fillId="0" borderId="0" applyNumberFormat="0" applyFont="0" applyFill="0" applyBorder="0" applyAlignment="0" applyProtection="0"/>
    <xf numFmtId="185" fontId="44" fillId="0" borderId="0"/>
    <xf numFmtId="185" fontId="44" fillId="0" borderId="0"/>
    <xf numFmtId="185" fontId="44" fillId="0" borderId="0"/>
    <xf numFmtId="186" fontId="25" fillId="0" borderId="0" applyFont="0" applyFill="0" applyBorder="0" applyAlignment="0"/>
    <xf numFmtId="186" fontId="25" fillId="0" borderId="0" applyFont="0" applyFill="0" applyBorder="0" applyAlignment="0"/>
    <xf numFmtId="0" fontId="25" fillId="0" borderId="0" applyFont="0" applyFill="0" applyBorder="0" applyAlignment="0"/>
    <xf numFmtId="177" fontId="45" fillId="0" borderId="0"/>
    <xf numFmtId="187"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0" fontId="45" fillId="0" borderId="0"/>
    <xf numFmtId="0" fontId="45" fillId="0" borderId="0"/>
    <xf numFmtId="40" fontId="46" fillId="0" borderId="0" applyFont="0" applyFill="0" applyBorder="0" applyAlignment="0" applyProtection="0"/>
    <xf numFmtId="177" fontId="47" fillId="0" borderId="0" applyNumberFormat="0" applyFill="0" applyBorder="0" applyAlignment="0" applyProtection="0">
      <alignment vertical="top"/>
      <protection locked="0"/>
    </xf>
    <xf numFmtId="38" fontId="46" fillId="0" borderId="0" applyFont="0" applyFill="0" applyBorder="0" applyAlignment="0" applyProtection="0"/>
    <xf numFmtId="177" fontId="48" fillId="0" borderId="0"/>
    <xf numFmtId="0" fontId="9" fillId="0" borderId="0"/>
    <xf numFmtId="17" fontId="49" fillId="0" borderId="0">
      <alignment horizontal="center"/>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8" fontId="9" fillId="0" borderId="0" applyFont="0" applyFill="0" applyBorder="0" applyProtection="0">
      <alignmen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89" fontId="9" fillId="0" borderId="0" applyFont="0" applyFill="0" applyBorder="0" applyProtection="0">
      <alignment horizontal="lef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0"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1"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2"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6"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7"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8"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199"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0"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8" borderId="0"/>
    <xf numFmtId="0" fontId="9" fillId="8" borderId="0"/>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vertical="top"/>
    </xf>
    <xf numFmtId="0" fontId="9" fillId="0" borderId="0">
      <alignment vertical="top"/>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vertical="top"/>
    </xf>
    <xf numFmtId="0" fontId="9" fillId="0" borderId="0">
      <alignment vertical="top"/>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0" fontId="9" fillId="0" borderId="0">
      <alignment vertical="top"/>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9" fillId="0" borderId="0">
      <alignment vertical="top"/>
    </xf>
    <xf numFmtId="177" fontId="9" fillId="0" borderId="0">
      <alignment vertical="top"/>
    </xf>
    <xf numFmtId="0" fontId="9"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177"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40" fillId="0" borderId="0">
      <alignment vertical="top"/>
    </xf>
    <xf numFmtId="177" fontId="40" fillId="0" borderId="0">
      <alignment vertical="top"/>
    </xf>
    <xf numFmtId="0" fontId="40" fillId="0" borderId="0">
      <alignment vertical="top"/>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177" fontId="9" fillId="0" borderId="0">
      <alignment horizontal="left" wrapText="1"/>
    </xf>
    <xf numFmtId="177"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0" fontId="9" fillId="0" borderId="0"/>
    <xf numFmtId="177" fontId="9" fillId="0" borderId="0"/>
    <xf numFmtId="177" fontId="9" fillId="0" borderId="0"/>
    <xf numFmtId="177" fontId="9" fillId="0" borderId="0"/>
    <xf numFmtId="0" fontId="9" fillId="0" borderId="0"/>
    <xf numFmtId="177" fontId="9" fillId="0" borderId="0"/>
    <xf numFmtId="0" fontId="9" fillId="0" borderId="0"/>
    <xf numFmtId="177"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13"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10" fontId="13"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0" fontId="44" fillId="0" borderId="0" applyNumberFormat="0" applyFill="0" applyBorder="0" applyAlignment="0" applyProtection="0"/>
    <xf numFmtId="177" fontId="44" fillId="0" borderId="0" applyNumberFormat="0" applyFill="0" applyBorder="0" applyAlignment="0" applyProtection="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212" fontId="50" fillId="0" borderId="0" applyFont="0" applyFill="0" applyBorder="0" applyAlignment="0" applyProtection="0"/>
    <xf numFmtId="213" fontId="50" fillId="0" borderId="0" applyFont="0" applyFill="0" applyBorder="0" applyAlignment="0" applyProtection="0"/>
    <xf numFmtId="0" fontId="51" fillId="0" borderId="0">
      <alignment horizontal="centerContinuous"/>
    </xf>
    <xf numFmtId="177" fontId="51" fillId="0" borderId="0">
      <alignment horizontal="centerContinuous"/>
    </xf>
    <xf numFmtId="0" fontId="52" fillId="9" borderId="0" applyNumberFormat="0" applyBorder="0" applyAlignment="0" applyProtection="0"/>
    <xf numFmtId="177"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77" fontId="52" fillId="17" borderId="0" applyNumberFormat="0" applyBorder="0" applyAlignment="0" applyProtection="0"/>
    <xf numFmtId="0" fontId="52" fillId="17" borderId="0" applyNumberFormat="0" applyBorder="0" applyAlignment="0" applyProtection="0"/>
    <xf numFmtId="177" fontId="52" fillId="17" borderId="0" applyNumberFormat="0" applyBorder="0" applyAlignment="0" applyProtection="0"/>
    <xf numFmtId="0" fontId="52" fillId="17" borderId="0" applyNumberFormat="0" applyBorder="0" applyAlignment="0" applyProtection="0"/>
    <xf numFmtId="177" fontId="52" fillId="17" borderId="0" applyNumberFormat="0" applyBorder="0" applyAlignment="0" applyProtection="0"/>
    <xf numFmtId="0" fontId="52" fillId="17" borderId="0" applyNumberFormat="0" applyBorder="0" applyAlignment="0" applyProtection="0"/>
    <xf numFmtId="177"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14" borderId="0" applyNumberFormat="0" applyBorder="0" applyAlignment="0" applyProtection="0"/>
    <xf numFmtId="177"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4" fontId="52" fillId="11" borderId="0" applyNumberFormat="0" applyBorder="0" applyAlignment="0" applyProtection="0"/>
    <xf numFmtId="214" fontId="52" fillId="13" borderId="0" applyNumberFormat="0" applyBorder="0" applyAlignment="0" applyProtection="0"/>
    <xf numFmtId="214" fontId="52" fillId="15" borderId="0" applyNumberFormat="0" applyBorder="0" applyAlignment="0" applyProtection="0"/>
    <xf numFmtId="214" fontId="52" fillId="16" borderId="0" applyNumberFormat="0" applyBorder="0" applyAlignment="0" applyProtection="0"/>
    <xf numFmtId="214" fontId="52" fillId="17" borderId="0" applyNumberFormat="0" applyBorder="0" applyAlignment="0" applyProtection="0"/>
    <xf numFmtId="214" fontId="52" fillId="9" borderId="0" applyNumberFormat="0" applyBorder="0" applyAlignment="0" applyProtection="0"/>
    <xf numFmtId="0" fontId="52" fillId="11" borderId="0" applyNumberFormat="0" applyBorder="0" applyAlignment="0" applyProtection="0"/>
    <xf numFmtId="177" fontId="52" fillId="11" borderId="0" applyNumberFormat="0" applyBorder="0" applyAlignment="0" applyProtection="0"/>
    <xf numFmtId="0" fontId="52" fillId="13" borderId="0" applyNumberFormat="0" applyBorder="0" applyAlignment="0" applyProtection="0"/>
    <xf numFmtId="177" fontId="52" fillId="13" borderId="0" applyNumberFormat="0" applyBorder="0" applyAlignment="0" applyProtection="0"/>
    <xf numFmtId="0" fontId="52" fillId="15" borderId="0" applyNumberFormat="0" applyBorder="0" applyAlignment="0" applyProtection="0"/>
    <xf numFmtId="177" fontId="52" fillId="15" borderId="0" applyNumberFormat="0" applyBorder="0" applyAlignment="0" applyProtection="0"/>
    <xf numFmtId="0" fontId="52" fillId="16" borderId="0" applyNumberFormat="0" applyBorder="0" applyAlignment="0" applyProtection="0"/>
    <xf numFmtId="177" fontId="52" fillId="16" borderId="0" applyNumberFormat="0" applyBorder="0" applyAlignment="0" applyProtection="0"/>
    <xf numFmtId="0" fontId="52" fillId="17" borderId="0" applyNumberFormat="0" applyBorder="0" applyAlignment="0" applyProtection="0"/>
    <xf numFmtId="177" fontId="52" fillId="17" borderId="0" applyNumberFormat="0" applyBorder="0" applyAlignment="0" applyProtection="0"/>
    <xf numFmtId="0" fontId="52" fillId="9" borderId="0" applyNumberFormat="0" applyBorder="0" applyAlignment="0" applyProtection="0"/>
    <xf numFmtId="177" fontId="52" fillId="9" borderId="0" applyNumberFormat="0" applyBorder="0" applyAlignment="0" applyProtection="0"/>
    <xf numFmtId="0" fontId="9" fillId="0" borderId="0"/>
    <xf numFmtId="0" fontId="9" fillId="0" borderId="0"/>
    <xf numFmtId="0" fontId="9" fillId="0" borderId="0"/>
    <xf numFmtId="0" fontId="9" fillId="0" borderId="0"/>
    <xf numFmtId="177" fontId="9" fillId="0" borderId="0"/>
    <xf numFmtId="0" fontId="52" fillId="18" borderId="0" applyNumberFormat="0" applyBorder="0" applyAlignment="0" applyProtection="0"/>
    <xf numFmtId="177"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77"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77"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77"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77"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77"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77"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4" fontId="52" fillId="10" borderId="0" applyNumberFormat="0" applyBorder="0" applyAlignment="0" applyProtection="0"/>
    <xf numFmtId="214" fontId="52" fillId="12" borderId="0" applyNumberFormat="0" applyBorder="0" applyAlignment="0" applyProtection="0"/>
    <xf numFmtId="214" fontId="52" fillId="20" borderId="0" applyNumberFormat="0" applyBorder="0" applyAlignment="0" applyProtection="0"/>
    <xf numFmtId="214" fontId="52" fillId="16" borderId="0" applyNumberFormat="0" applyBorder="0" applyAlignment="0" applyProtection="0"/>
    <xf numFmtId="214" fontId="52" fillId="10" borderId="0" applyNumberFormat="0" applyBorder="0" applyAlignment="0" applyProtection="0"/>
    <xf numFmtId="214" fontId="52" fillId="21" borderId="0" applyNumberFormat="0" applyBorder="0" applyAlignment="0" applyProtection="0"/>
    <xf numFmtId="0" fontId="52" fillId="10" borderId="0" applyNumberFormat="0" applyBorder="0" applyAlignment="0" applyProtection="0"/>
    <xf numFmtId="177" fontId="52" fillId="10" borderId="0" applyNumberFormat="0" applyBorder="0" applyAlignment="0" applyProtection="0"/>
    <xf numFmtId="0" fontId="52" fillId="12" borderId="0" applyNumberFormat="0" applyBorder="0" applyAlignment="0" applyProtection="0"/>
    <xf numFmtId="177" fontId="52" fillId="12" borderId="0" applyNumberFormat="0" applyBorder="0" applyAlignment="0" applyProtection="0"/>
    <xf numFmtId="0" fontId="52" fillId="20" borderId="0" applyNumberFormat="0" applyBorder="0" applyAlignment="0" applyProtection="0"/>
    <xf numFmtId="177" fontId="52" fillId="20" borderId="0" applyNumberFormat="0" applyBorder="0" applyAlignment="0" applyProtection="0"/>
    <xf numFmtId="0" fontId="52" fillId="16" borderId="0" applyNumberFormat="0" applyBorder="0" applyAlignment="0" applyProtection="0"/>
    <xf numFmtId="177" fontId="52" fillId="16" borderId="0" applyNumberFormat="0" applyBorder="0" applyAlignment="0" applyProtection="0"/>
    <xf numFmtId="0" fontId="52" fillId="10" borderId="0" applyNumberFormat="0" applyBorder="0" applyAlignment="0" applyProtection="0"/>
    <xf numFmtId="177" fontId="52" fillId="10" borderId="0" applyNumberFormat="0" applyBorder="0" applyAlignment="0" applyProtection="0"/>
    <xf numFmtId="0" fontId="52" fillId="21" borderId="0" applyNumberFormat="0" applyBorder="0" applyAlignment="0" applyProtection="0"/>
    <xf numFmtId="177" fontId="52" fillId="21"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77"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77"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77"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77"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77"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77"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77"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77"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4" fontId="53" fillId="23" borderId="0" applyNumberFormat="0" applyBorder="0" applyAlignment="0" applyProtection="0"/>
    <xf numFmtId="214" fontId="53" fillId="12" borderId="0" applyNumberFormat="0" applyBorder="0" applyAlignment="0" applyProtection="0"/>
    <xf numFmtId="214" fontId="53" fillId="20" borderId="0" applyNumberFormat="0" applyBorder="0" applyAlignment="0" applyProtection="0"/>
    <xf numFmtId="214" fontId="53" fillId="25" borderId="0" applyNumberFormat="0" applyBorder="0" applyAlignment="0" applyProtection="0"/>
    <xf numFmtId="214" fontId="53" fillId="22" borderId="0" applyNumberFormat="0" applyBorder="0" applyAlignment="0" applyProtection="0"/>
    <xf numFmtId="214" fontId="53" fillId="26" borderId="0" applyNumberFormat="0" applyBorder="0" applyAlignment="0" applyProtection="0"/>
    <xf numFmtId="0" fontId="53" fillId="23" borderId="0" applyNumberFormat="0" applyBorder="0" applyAlignment="0" applyProtection="0"/>
    <xf numFmtId="177" fontId="53" fillId="23" borderId="0" applyNumberFormat="0" applyBorder="0" applyAlignment="0" applyProtection="0"/>
    <xf numFmtId="0" fontId="53" fillId="12" borderId="0" applyNumberFormat="0" applyBorder="0" applyAlignment="0" applyProtection="0"/>
    <xf numFmtId="177" fontId="53" fillId="12" borderId="0" applyNumberFormat="0" applyBorder="0" applyAlignment="0" applyProtection="0"/>
    <xf numFmtId="0" fontId="53" fillId="20" borderId="0" applyNumberFormat="0" applyBorder="0" applyAlignment="0" applyProtection="0"/>
    <xf numFmtId="177" fontId="53" fillId="20" borderId="0" applyNumberFormat="0" applyBorder="0" applyAlignment="0" applyProtection="0"/>
    <xf numFmtId="0" fontId="53" fillId="25" borderId="0" applyNumberFormat="0" applyBorder="0" applyAlignment="0" applyProtection="0"/>
    <xf numFmtId="177" fontId="53" fillId="25"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6" borderId="0" applyNumberFormat="0" applyBorder="0" applyAlignment="0" applyProtection="0"/>
    <xf numFmtId="177" fontId="53" fillId="26"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77"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77"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77"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77"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77"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77"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77"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77"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77" fontId="53" fillId="31" borderId="0" applyNumberFormat="0" applyBorder="0" applyAlignment="0" applyProtection="0"/>
    <xf numFmtId="0" fontId="53" fillId="31" borderId="0" applyNumberFormat="0" applyBorder="0" applyAlignment="0" applyProtection="0"/>
    <xf numFmtId="177" fontId="53" fillId="31" borderId="0" applyNumberFormat="0" applyBorder="0" applyAlignment="0" applyProtection="0"/>
    <xf numFmtId="0" fontId="53" fillId="31" borderId="0" applyNumberFormat="0" applyBorder="0" applyAlignment="0" applyProtection="0"/>
    <xf numFmtId="177" fontId="53" fillId="31" borderId="0" applyNumberFormat="0" applyBorder="0" applyAlignment="0" applyProtection="0"/>
    <xf numFmtId="0" fontId="53" fillId="31" borderId="0" applyNumberFormat="0" applyBorder="0" applyAlignment="0" applyProtection="0"/>
    <xf numFmtId="177"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77"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77"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77"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77"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15" fontId="11" fillId="0" borderId="0" applyFill="0" applyBorder="0" applyProtection="0">
      <alignment horizontal="left"/>
    </xf>
    <xf numFmtId="215" fontId="11" fillId="0" borderId="0" applyFill="0" applyBorder="0" applyProtection="0">
      <alignment horizontal="left"/>
    </xf>
    <xf numFmtId="41" fontId="9" fillId="0" borderId="0"/>
    <xf numFmtId="41" fontId="9" fillId="0" borderId="0"/>
    <xf numFmtId="176" fontId="54" fillId="0" borderId="0" applyFont="0" applyFill="0" applyBorder="0" applyAlignment="0" applyProtection="0"/>
    <xf numFmtId="216"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7" fontId="25" fillId="0" borderId="10" applyBorder="0"/>
    <xf numFmtId="214" fontId="53" fillId="28" borderId="0" applyNumberFormat="0" applyBorder="0" applyAlignment="0" applyProtection="0"/>
    <xf numFmtId="214" fontId="53" fillId="29" borderId="0" applyNumberFormat="0" applyBorder="0" applyAlignment="0" applyProtection="0"/>
    <xf numFmtId="214" fontId="53" fillId="30" borderId="0" applyNumberFormat="0" applyBorder="0" applyAlignment="0" applyProtection="0"/>
    <xf numFmtId="214" fontId="53" fillId="25" borderId="0" applyNumberFormat="0" applyBorder="0" applyAlignment="0" applyProtection="0"/>
    <xf numFmtId="214" fontId="53" fillId="22" borderId="0" applyNumberFormat="0" applyBorder="0" applyAlignment="0" applyProtection="0"/>
    <xf numFmtId="214" fontId="53" fillId="24" borderId="0" applyNumberFormat="0" applyBorder="0" applyAlignment="0" applyProtection="0"/>
    <xf numFmtId="0" fontId="56" fillId="32" borderId="1"/>
    <xf numFmtId="0" fontId="57" fillId="0" borderId="0" applyFont="0" applyFill="0" applyBorder="0" applyAlignment="0"/>
    <xf numFmtId="177" fontId="57" fillId="0" borderId="0" applyFont="0" applyFill="0" applyBorder="0" applyAlignment="0"/>
    <xf numFmtId="0" fontId="58" fillId="0" borderId="0">
      <alignment horizontal="center" wrapText="1"/>
      <protection locked="0"/>
    </xf>
    <xf numFmtId="177"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4" fontId="62" fillId="18" borderId="18" applyNumberFormat="0" applyAlignment="0" applyProtection="0"/>
    <xf numFmtId="0" fontId="63" fillId="0" borderId="0"/>
    <xf numFmtId="176" fontId="64" fillId="33" borderId="19" applyProtection="0"/>
    <xf numFmtId="176" fontId="64" fillId="33" borderId="19" applyProtection="0"/>
    <xf numFmtId="176" fontId="64" fillId="33" borderId="19" applyProtection="0"/>
    <xf numFmtId="0" fontId="39" fillId="0" borderId="20"/>
    <xf numFmtId="0" fontId="65" fillId="13" borderId="0" applyNumberFormat="0" applyBorder="0" applyAlignment="0" applyProtection="0"/>
    <xf numFmtId="177"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77"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77"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77"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4"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77" fontId="67" fillId="0" borderId="0" applyNumberFormat="0" applyFill="0" applyBorder="0" applyAlignment="0" applyProtection="0"/>
    <xf numFmtId="0" fontId="18" fillId="3" borderId="0" applyNumberFormat="0" applyFill="0" applyBorder="0" applyAlignment="0" applyProtection="0">
      <protection locked="0"/>
    </xf>
    <xf numFmtId="177" fontId="18" fillId="3" borderId="0" applyNumberFormat="0" applyFill="0" applyBorder="0" applyAlignment="0" applyProtection="0">
      <protection locked="0"/>
    </xf>
    <xf numFmtId="218" fontId="25" fillId="0" borderId="0" applyFont="0" applyFill="0" applyBorder="0" applyAlignment="0" applyProtection="0"/>
    <xf numFmtId="218"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77"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77" fontId="33" fillId="3" borderId="6" applyNumberFormat="0" applyFill="0" applyBorder="0" applyAlignment="0" applyProtection="0">
      <protection locked="0"/>
    </xf>
    <xf numFmtId="219" fontId="72" fillId="0" borderId="22"/>
    <xf numFmtId="0" fontId="37" fillId="0" borderId="0">
      <alignment horizontal="left"/>
    </xf>
    <xf numFmtId="0" fontId="58" fillId="0" borderId="3" applyNumberFormat="0" applyFont="0" applyFill="0" applyAlignment="0" applyProtection="0"/>
    <xf numFmtId="177" fontId="58" fillId="0" borderId="3" applyNumberFormat="0" applyFont="0" applyFill="0" applyAlignment="0" applyProtection="0"/>
    <xf numFmtId="0" fontId="58" fillId="0" borderId="23" applyNumberFormat="0" applyFont="0" applyFill="0" applyAlignment="0" applyProtection="0"/>
    <xf numFmtId="177"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77" fontId="73" fillId="15" borderId="0" applyNumberFormat="0" applyBorder="0" applyAlignment="0" applyProtection="0"/>
    <xf numFmtId="220" fontId="13"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221"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2" fontId="9" fillId="0" borderId="0" applyFill="0" applyBorder="0" applyAlignment="0"/>
    <xf numFmtId="222" fontId="9" fillId="0" borderId="0" applyFill="0" applyBorder="0" applyAlignment="0"/>
    <xf numFmtId="223" fontId="75" fillId="0" borderId="0" applyFill="0" applyBorder="0" applyAlignment="0"/>
    <xf numFmtId="223" fontId="75" fillId="0" borderId="0" applyFill="0" applyBorder="0" applyAlignment="0"/>
    <xf numFmtId="224" fontId="40" fillId="0" borderId="0" applyFill="0" applyBorder="0" applyAlignment="0"/>
    <xf numFmtId="172" fontId="75" fillId="0" borderId="0" applyFill="0" applyBorder="0" applyAlignment="0"/>
    <xf numFmtId="225" fontId="75" fillId="0" borderId="0" applyFill="0" applyBorder="0" applyAlignment="0"/>
    <xf numFmtId="38" fontId="9" fillId="0" borderId="0" applyFill="0" applyBorder="0" applyAlignment="0"/>
    <xf numFmtId="38" fontId="9" fillId="0" borderId="0" applyFill="0" applyBorder="0" applyAlignment="0"/>
    <xf numFmtId="226" fontId="75" fillId="0" borderId="0" applyFill="0" applyBorder="0" applyAlignment="0"/>
    <xf numFmtId="172" fontId="9" fillId="0" borderId="0" applyFill="0" applyBorder="0" applyAlignment="0"/>
    <xf numFmtId="172" fontId="9" fillId="0" borderId="0" applyFill="0" applyBorder="0" applyAlignment="0"/>
    <xf numFmtId="227" fontId="75" fillId="0" borderId="0" applyFill="0" applyBorder="0" applyAlignment="0"/>
    <xf numFmtId="222" fontId="9" fillId="0" borderId="0" applyFill="0" applyBorder="0" applyAlignment="0"/>
    <xf numFmtId="222" fontId="9" fillId="0" borderId="0" applyFill="0" applyBorder="0" applyAlignment="0"/>
    <xf numFmtId="223" fontId="75" fillId="0" borderId="0" applyFill="0" applyBorder="0" applyAlignment="0"/>
    <xf numFmtId="228" fontId="9" fillId="0" borderId="0" applyFill="0" applyBorder="0" applyAlignment="0"/>
    <xf numFmtId="228" fontId="9" fillId="0" borderId="0" applyFill="0" applyBorder="0" applyAlignment="0"/>
    <xf numFmtId="229" fontId="75" fillId="0" borderId="0" applyFill="0" applyBorder="0" applyAlignment="0"/>
    <xf numFmtId="172" fontId="75" fillId="0" borderId="0" applyFill="0" applyBorder="0" applyAlignment="0"/>
    <xf numFmtId="0"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177"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177"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177"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177" fontId="66" fillId="35" borderId="21" applyNumberFormat="0" applyAlignment="0" applyProtection="0"/>
    <xf numFmtId="177"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77" fontId="66" fillId="18" borderId="21" applyNumberFormat="0" applyAlignment="0" applyProtection="0"/>
    <xf numFmtId="177" fontId="66" fillId="18" borderId="21" applyNumberFormat="0" applyAlignment="0" applyProtection="0"/>
    <xf numFmtId="177"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77" fontId="77" fillId="36" borderId="24" applyNumberFormat="0" applyAlignment="0" applyProtection="0"/>
    <xf numFmtId="0" fontId="78" fillId="0" borderId="25" applyNumberFormat="0" applyFill="0" applyAlignment="0" applyProtection="0"/>
    <xf numFmtId="177" fontId="78" fillId="0" borderId="25" applyNumberFormat="0" applyFill="0" applyAlignment="0" applyProtection="0"/>
    <xf numFmtId="1" fontId="79" fillId="0" borderId="0"/>
    <xf numFmtId="0" fontId="77" fillId="36" borderId="24" applyNumberFormat="0" applyAlignment="0" applyProtection="0"/>
    <xf numFmtId="177" fontId="77" fillId="36" borderId="24" applyNumberFormat="0" applyAlignment="0" applyProtection="0"/>
    <xf numFmtId="0" fontId="77" fillId="36" borderId="24" applyNumberFormat="0" applyAlignment="0" applyProtection="0"/>
    <xf numFmtId="177" fontId="77" fillId="36" borderId="24" applyNumberFormat="0" applyAlignment="0" applyProtection="0"/>
    <xf numFmtId="0" fontId="77" fillId="36" borderId="24" applyNumberFormat="0" applyAlignment="0" applyProtection="0"/>
    <xf numFmtId="177" fontId="77" fillId="36" borderId="24" applyNumberFormat="0" applyAlignment="0" applyProtection="0"/>
    <xf numFmtId="0" fontId="77" fillId="36" borderId="24" applyNumberFormat="0" applyAlignment="0" applyProtection="0"/>
    <xf numFmtId="177"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0" fontId="82" fillId="0" borderId="0"/>
    <xf numFmtId="230" fontId="83" fillId="0" borderId="0"/>
    <xf numFmtId="231" fontId="84" fillId="0" borderId="0"/>
    <xf numFmtId="230" fontId="82" fillId="0" borderId="0"/>
    <xf numFmtId="230" fontId="83" fillId="0" borderId="0"/>
    <xf numFmtId="231" fontId="84" fillId="0" borderId="0"/>
    <xf numFmtId="230" fontId="82" fillId="0" borderId="0"/>
    <xf numFmtId="230" fontId="83" fillId="0" borderId="0"/>
    <xf numFmtId="231" fontId="84" fillId="0" borderId="0"/>
    <xf numFmtId="230" fontId="82" fillId="0" borderId="0"/>
    <xf numFmtId="230" fontId="83" fillId="0" borderId="0"/>
    <xf numFmtId="231" fontId="84" fillId="0" borderId="0"/>
    <xf numFmtId="230" fontId="82" fillId="0" borderId="0"/>
    <xf numFmtId="230" fontId="83" fillId="0" borderId="0"/>
    <xf numFmtId="231" fontId="84" fillId="0" borderId="0"/>
    <xf numFmtId="230" fontId="82" fillId="0" borderId="0"/>
    <xf numFmtId="230" fontId="83" fillId="0" borderId="0"/>
    <xf numFmtId="231" fontId="84" fillId="0" borderId="0"/>
    <xf numFmtId="230" fontId="82" fillId="0" borderId="0"/>
    <xf numFmtId="230" fontId="83" fillId="0" borderId="0"/>
    <xf numFmtId="231" fontId="84" fillId="0" borderId="0"/>
    <xf numFmtId="230" fontId="82" fillId="0" borderId="0"/>
    <xf numFmtId="230" fontId="83" fillId="0" borderId="0"/>
    <xf numFmtId="231" fontId="84" fillId="0" borderId="0"/>
    <xf numFmtId="0" fontId="25" fillId="0" borderId="0"/>
    <xf numFmtId="222" fontId="9" fillId="0" borderId="0" applyFont="0" applyFill="0" applyBorder="0" applyAlignment="0" applyProtection="0"/>
    <xf numFmtId="222" fontId="9" fillId="0" borderId="0" applyFont="0" applyFill="0" applyBorder="0" applyAlignment="0" applyProtection="0"/>
    <xf numFmtId="223" fontId="75" fillId="0" borderId="0" applyFont="0" applyFill="0" applyBorder="0" applyAlignment="0" applyProtection="0"/>
    <xf numFmtId="232" fontId="85" fillId="0" borderId="0" applyFont="0" applyFill="0" applyBorder="0" applyAlignment="0" applyProtection="0"/>
    <xf numFmtId="0" fontId="86" fillId="0" borderId="0" applyFont="0" applyFill="0" applyBorder="0" applyAlignment="0" applyProtection="0">
      <alignment horizontal="right"/>
    </xf>
    <xf numFmtId="233" fontId="86" fillId="0" borderId="0" applyFont="0" applyFill="0" applyBorder="0" applyAlignment="0" applyProtection="0">
      <alignment horizontal="right"/>
    </xf>
    <xf numFmtId="234" fontId="8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7"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77"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77"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2" fontId="20" fillId="0" borderId="0" applyFill="0" applyBorder="0">
      <alignment horizontal="left"/>
    </xf>
    <xf numFmtId="235"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77" fontId="94" fillId="0" borderId="0" applyNumberFormat="0" applyAlignment="0">
      <alignment horizontal="left"/>
    </xf>
    <xf numFmtId="0" fontId="39" fillId="0" borderId="0" applyNumberFormat="0" applyAlignment="0"/>
    <xf numFmtId="177" fontId="39" fillId="0" borderId="0" applyNumberFormat="0" applyAlignment="0"/>
    <xf numFmtId="0" fontId="95" fillId="0" borderId="0"/>
    <xf numFmtId="236" fontId="9" fillId="0" borderId="0"/>
    <xf numFmtId="237" fontId="9" fillId="0" borderId="0" applyFont="0" applyFill="0" applyBorder="0" applyAlignment="0" applyProtection="0"/>
    <xf numFmtId="237" fontId="9" fillId="0" borderId="0" applyFont="0" applyFill="0" applyBorder="0" applyAlignment="0" applyProtection="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6" fontId="9" fillId="0" borderId="0"/>
    <xf numFmtId="238" fontId="11" fillId="0" borderId="0" applyNumberFormat="0" applyFill="0" applyBorder="0" applyProtection="0">
      <alignment horizontal="center"/>
    </xf>
    <xf numFmtId="238" fontId="11" fillId="0" borderId="0" applyNumberFormat="0" applyFill="0" applyBorder="0" applyProtection="0">
      <alignment horizontal="center"/>
    </xf>
    <xf numFmtId="0" fontId="40" fillId="0" borderId="26" applyNumberFormat="0"/>
    <xf numFmtId="0" fontId="96" fillId="0" borderId="26" applyNumberFormat="0"/>
    <xf numFmtId="172" fontId="75" fillId="0" borderId="0" applyFont="0" applyFill="0" applyBorder="0" applyAlignment="0" applyProtection="0"/>
    <xf numFmtId="239" fontId="97" fillId="0" borderId="0" applyFont="0" applyFill="0" applyBorder="0" applyAlignment="0" applyProtection="0"/>
    <xf numFmtId="0" fontId="86" fillId="0" borderId="0" applyFont="0" applyFill="0" applyBorder="0" applyAlignment="0" applyProtection="0">
      <alignment horizontal="right"/>
    </xf>
    <xf numFmtId="240" fontId="86" fillId="0" borderId="0" applyFont="0" applyFill="0" applyBorder="0" applyAlignment="0" applyProtection="0">
      <alignment horizontal="right"/>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7"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5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242" fontId="9" fillId="0" borderId="0"/>
    <xf numFmtId="171"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171" fontId="9" fillId="0" borderId="0" applyFont="0" applyFill="0" applyBorder="0" applyAlignment="0" applyProtection="0"/>
    <xf numFmtId="5" fontId="9" fillId="0" borderId="0" applyFont="0" applyFill="0" applyBorder="0" applyAlignment="0" applyProtection="0"/>
    <xf numFmtId="243" fontId="13"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244" fontId="44" fillId="0" borderId="0" applyFont="0" applyFill="0" applyBorder="0" applyAlignment="0" applyProtection="0"/>
    <xf numFmtId="0" fontId="26" fillId="40" borderId="0">
      <alignment horizontal="right"/>
      <protection locked="0"/>
    </xf>
    <xf numFmtId="177" fontId="26" fillId="40" borderId="0">
      <alignment horizontal="right"/>
      <protection locked="0"/>
    </xf>
    <xf numFmtId="245"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45" fontId="9" fillId="0" borderId="0">
      <protection locked="0"/>
    </xf>
    <xf numFmtId="15" fontId="18" fillId="3" borderId="0" applyFont="0" applyFill="0" applyBorder="0" applyAlignment="0" applyProtection="0">
      <protection locked="0"/>
    </xf>
    <xf numFmtId="15" fontId="9" fillId="0" borderId="0" applyProtection="0"/>
    <xf numFmtId="172"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46" fontId="86" fillId="0" borderId="0" applyFont="0" applyFill="0" applyBorder="0" applyAlignment="0" applyProtection="0"/>
    <xf numFmtId="14" fontId="40" fillId="0" borderId="0" applyFill="0" applyBorder="0" applyAlignment="0"/>
    <xf numFmtId="247" fontId="9" fillId="0" borderId="0">
      <protection locked="0"/>
    </xf>
    <xf numFmtId="14" fontId="9" fillId="0" borderId="0"/>
    <xf numFmtId="14" fontId="9" fillId="0" borderId="0"/>
    <xf numFmtId="0" fontId="99" fillId="0" borderId="0"/>
    <xf numFmtId="177" fontId="99" fillId="0" borderId="0"/>
    <xf numFmtId="238" fontId="9" fillId="0" borderId="0"/>
    <xf numFmtId="248" fontId="9" fillId="0" borderId="0" applyFont="0" applyFill="0" applyBorder="0" applyAlignment="0" applyProtection="0"/>
    <xf numFmtId="248" fontId="9" fillId="0" borderId="0" applyFont="0" applyFill="0" applyBorder="0" applyAlignment="0" applyProtection="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238" fontId="9" fillId="0" borderId="0"/>
    <xf numFmtId="38" fontId="43" fillId="0" borderId="27">
      <alignment vertical="center"/>
    </xf>
    <xf numFmtId="43" fontId="9" fillId="0" borderId="0" applyFont="0" applyFill="0" applyBorder="0" applyAlignment="0" applyProtection="0"/>
    <xf numFmtId="0" fontId="100" fillId="0" borderId="13" applyNumberFormat="0" applyFill="0" applyBorder="0" applyAlignment="0" applyProtection="0">
      <alignment horizontal="center"/>
    </xf>
    <xf numFmtId="177" fontId="100" fillId="0" borderId="13" applyNumberFormat="0" applyFill="0" applyBorder="0" applyAlignment="0" applyProtection="0">
      <alignment horizontal="center"/>
    </xf>
    <xf numFmtId="177" fontId="100" fillId="0" borderId="13" applyNumberFormat="0" applyFill="0" applyBorder="0" applyAlignment="0" applyProtection="0">
      <alignment horizontal="center"/>
    </xf>
    <xf numFmtId="177"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49" fontId="9" fillId="0" borderId="0"/>
    <xf numFmtId="249" fontId="9" fillId="0" borderId="0"/>
    <xf numFmtId="250" fontId="60" fillId="0" borderId="0"/>
    <xf numFmtId="251" fontId="101" fillId="0" borderId="0" applyFont="0" applyFill="0" applyBorder="0" applyAlignment="0" applyProtection="0"/>
    <xf numFmtId="0" fontId="86" fillId="0" borderId="28" applyNumberFormat="0" applyFont="0" applyFill="0" applyAlignment="0" applyProtection="0"/>
    <xf numFmtId="252" fontId="86" fillId="0" borderId="28" applyNumberFormat="0" applyFont="0" applyFill="0" applyAlignment="0" applyProtection="0"/>
    <xf numFmtId="0" fontId="22" fillId="0" borderId="0"/>
    <xf numFmtId="177" fontId="22" fillId="0" borderId="0"/>
    <xf numFmtId="1" fontId="58" fillId="0" borderId="0"/>
    <xf numFmtId="214" fontId="102" fillId="9" borderId="21" applyNumberFormat="0" applyAlignment="0" applyProtection="0"/>
    <xf numFmtId="0" fontId="103" fillId="0" borderId="0" applyNumberFormat="0" applyFill="0" applyBorder="0" applyAlignment="0" applyProtection="0"/>
    <xf numFmtId="177" fontId="103" fillId="0" borderId="0" applyNumberFormat="0" applyFill="0" applyBorder="0" applyAlignment="0" applyProtection="0"/>
    <xf numFmtId="0" fontId="53" fillId="28" borderId="0" applyNumberFormat="0" applyBorder="0" applyAlignment="0" applyProtection="0"/>
    <xf numFmtId="177" fontId="53" fillId="28" borderId="0" applyNumberFormat="0" applyBorder="0" applyAlignment="0" applyProtection="0"/>
    <xf numFmtId="0" fontId="53" fillId="29" borderId="0" applyNumberFormat="0" applyBorder="0" applyAlignment="0" applyProtection="0"/>
    <xf numFmtId="177" fontId="53" fillId="29" borderId="0" applyNumberFormat="0" applyBorder="0" applyAlignment="0" applyProtection="0"/>
    <xf numFmtId="0" fontId="53" fillId="30" borderId="0" applyNumberFormat="0" applyBorder="0" applyAlignment="0" applyProtection="0"/>
    <xf numFmtId="177" fontId="53" fillId="30" borderId="0" applyNumberFormat="0" applyBorder="0" applyAlignment="0" applyProtection="0"/>
    <xf numFmtId="0" fontId="53" fillId="25" borderId="0" applyNumberFormat="0" applyBorder="0" applyAlignment="0" applyProtection="0"/>
    <xf numFmtId="177" fontId="53" fillId="25" borderId="0" applyNumberFormat="0" applyBorder="0" applyAlignment="0" applyProtection="0"/>
    <xf numFmtId="0" fontId="53" fillId="22" borderId="0" applyNumberFormat="0" applyBorder="0" applyAlignment="0" applyProtection="0"/>
    <xf numFmtId="177" fontId="53" fillId="22" borderId="0" applyNumberFormat="0" applyBorder="0" applyAlignment="0" applyProtection="0"/>
    <xf numFmtId="0" fontId="53" fillId="24" borderId="0" applyNumberFormat="0" applyBorder="0" applyAlignment="0" applyProtection="0"/>
    <xf numFmtId="177" fontId="53" fillId="24" borderId="0" applyNumberFormat="0" applyBorder="0" applyAlignment="0" applyProtection="0"/>
    <xf numFmtId="222" fontId="9" fillId="0" borderId="0" applyFill="0" applyBorder="0" applyAlignment="0"/>
    <xf numFmtId="222" fontId="9" fillId="0" borderId="0" applyFill="0" applyBorder="0" applyAlignment="0"/>
    <xf numFmtId="223" fontId="75" fillId="0" borderId="0" applyFill="0" applyBorder="0" applyAlignment="0"/>
    <xf numFmtId="172" fontId="75" fillId="0" borderId="0" applyFill="0" applyBorder="0" applyAlignment="0"/>
    <xf numFmtId="222" fontId="9" fillId="0" borderId="0" applyFill="0" applyBorder="0" applyAlignment="0"/>
    <xf numFmtId="222" fontId="9" fillId="0" borderId="0" applyFill="0" applyBorder="0" applyAlignment="0"/>
    <xf numFmtId="223" fontId="75" fillId="0" borderId="0" applyFill="0" applyBorder="0" applyAlignment="0"/>
    <xf numFmtId="228" fontId="9" fillId="0" borderId="0" applyFill="0" applyBorder="0" applyAlignment="0"/>
    <xf numFmtId="228" fontId="9" fillId="0" borderId="0" applyFill="0" applyBorder="0" applyAlignment="0"/>
    <xf numFmtId="229" fontId="75" fillId="0" borderId="0" applyFill="0" applyBorder="0" applyAlignment="0"/>
    <xf numFmtId="172" fontId="75" fillId="0" borderId="0" applyFill="0" applyBorder="0" applyAlignment="0"/>
    <xf numFmtId="0" fontId="104" fillId="0" borderId="0" applyNumberFormat="0" applyAlignment="0">
      <alignment horizontal="left"/>
    </xf>
    <xf numFmtId="177" fontId="104" fillId="0" borderId="0" applyNumberFormat="0" applyAlignment="0">
      <alignment horizontal="left"/>
    </xf>
    <xf numFmtId="0" fontId="102" fillId="9" borderId="21" applyNumberFormat="0" applyAlignment="0" applyProtection="0"/>
    <xf numFmtId="177" fontId="102" fillId="9" borderId="21" applyNumberFormat="0" applyAlignment="0" applyProtection="0"/>
    <xf numFmtId="177" fontId="102" fillId="9" borderId="21" applyNumberFormat="0" applyAlignment="0" applyProtection="0"/>
    <xf numFmtId="177" fontId="102" fillId="9" borderId="21" applyNumberFormat="0" applyAlignment="0" applyProtection="0"/>
    <xf numFmtId="0" fontId="102" fillId="9" borderId="21" applyNumberFormat="0" applyAlignment="0" applyProtection="0"/>
    <xf numFmtId="214" fontId="105" fillId="0" borderId="29" applyNumberFormat="0" applyFill="0" applyAlignment="0" applyProtection="0"/>
    <xf numFmtId="214" fontId="106" fillId="0" borderId="0" applyNumberFormat="0" applyFill="0" applyBorder="0" applyAlignment="0" applyProtection="0"/>
    <xf numFmtId="0" fontId="93" fillId="0" borderId="0" applyFill="0"/>
    <xf numFmtId="21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17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177"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0" fontId="52"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177" fontId="9" fillId="0" borderId="0" applyFont="0" applyFill="0" applyBorder="0" applyAlignment="0" applyProtection="0"/>
    <xf numFmtId="0" fontId="52"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4" fontId="52" fillId="0" borderId="0" applyFont="0" applyFill="0" applyBorder="0" applyAlignment="0" applyProtection="0"/>
    <xf numFmtId="254" fontId="52" fillId="0" borderId="0" applyFont="0" applyFill="0" applyBorder="0" applyAlignment="0" applyProtection="0"/>
    <xf numFmtId="255" fontId="9" fillId="0" borderId="0" applyFont="0" applyFill="0" applyBorder="0" applyAlignment="0" applyProtection="0"/>
    <xf numFmtId="214"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6" fontId="52" fillId="0" borderId="0" applyFont="0" applyFill="0" applyBorder="0" applyAlignment="0" applyProtection="0"/>
    <xf numFmtId="256" fontId="52"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4" fontId="52" fillId="0" borderId="0" applyFont="0" applyFill="0" applyBorder="0" applyAlignment="0" applyProtection="0"/>
    <xf numFmtId="254" fontId="52"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3"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177"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177" fontId="9" fillId="0" borderId="0" applyFont="0" applyFill="0" applyBorder="0" applyAlignment="0" applyProtection="0"/>
    <xf numFmtId="253" fontId="9" fillId="0" borderId="0" applyFont="0" applyFill="0" applyBorder="0" applyAlignment="0" applyProtection="0"/>
    <xf numFmtId="257" fontId="9" fillId="0" borderId="0" applyFont="0" applyFill="0" applyBorder="0" applyAlignment="0" applyProtection="0"/>
    <xf numFmtId="258" fontId="107" fillId="3" borderId="4"/>
    <xf numFmtId="258" fontId="107" fillId="3" borderId="4"/>
    <xf numFmtId="258" fontId="108" fillId="3" borderId="30"/>
    <xf numFmtId="258" fontId="108" fillId="41" borderId="30"/>
    <xf numFmtId="0" fontId="106" fillId="0" borderId="0" applyNumberFormat="0" applyFill="0" applyBorder="0" applyAlignment="0" applyProtection="0"/>
    <xf numFmtId="177" fontId="106" fillId="0" borderId="0" applyNumberFormat="0" applyFill="0" applyBorder="0" applyAlignment="0" applyProtection="0"/>
    <xf numFmtId="0" fontId="106" fillId="0" borderId="0" applyNumberFormat="0" applyFill="0" applyBorder="0" applyAlignment="0" applyProtection="0"/>
    <xf numFmtId="177" fontId="106" fillId="0" borderId="0" applyNumberFormat="0" applyFill="0" applyBorder="0" applyAlignment="0" applyProtection="0"/>
    <xf numFmtId="0" fontId="106" fillId="0" borderId="0" applyNumberFormat="0" applyFill="0" applyBorder="0" applyAlignment="0" applyProtection="0"/>
    <xf numFmtId="177" fontId="106" fillId="0" borderId="0" applyNumberFormat="0" applyFill="0" applyBorder="0" applyAlignment="0" applyProtection="0"/>
    <xf numFmtId="0" fontId="106" fillId="0" borderId="0" applyNumberFormat="0" applyFill="0" applyBorder="0" applyAlignment="0" applyProtection="0"/>
    <xf numFmtId="177"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59" fontId="109" fillId="0" borderId="0">
      <protection locked="0"/>
    </xf>
    <xf numFmtId="259" fontId="109" fillId="0" borderId="0">
      <protection locked="0"/>
    </xf>
    <xf numFmtId="259" fontId="110" fillId="0" borderId="0">
      <protection locked="0"/>
    </xf>
    <xf numFmtId="259" fontId="109" fillId="0" borderId="0">
      <protection locked="0"/>
    </xf>
    <xf numFmtId="259" fontId="109" fillId="0" borderId="0">
      <protection locked="0"/>
    </xf>
    <xf numFmtId="259" fontId="109" fillId="0" borderId="0">
      <protection locked="0"/>
    </xf>
    <xf numFmtId="259" fontId="110" fillId="0" borderId="0">
      <protection locked="0"/>
    </xf>
    <xf numFmtId="2" fontId="26" fillId="40" borderId="0">
      <alignment horizontal="right"/>
      <protection locked="0"/>
    </xf>
    <xf numFmtId="7" fontId="9" fillId="0" borderId="0"/>
    <xf numFmtId="7" fontId="9" fillId="0" borderId="0"/>
    <xf numFmtId="7" fontId="9" fillId="0" borderId="0"/>
    <xf numFmtId="7" fontId="9" fillId="0" borderId="0"/>
    <xf numFmtId="7" fontId="9" fillId="0" borderId="0"/>
    <xf numFmtId="7" fontId="9" fillId="0" borderId="0"/>
    <xf numFmtId="7" fontId="9" fillId="0" borderId="0"/>
    <xf numFmtId="7" fontId="9" fillId="0" borderId="0"/>
    <xf numFmtId="7" fontId="9" fillId="0" borderId="0"/>
    <xf numFmtId="7" fontId="9" fillId="0" borderId="0"/>
    <xf numFmtId="7" fontId="9" fillId="0" borderId="0"/>
    <xf numFmtId="7"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26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1" fontId="11" fillId="0" borderId="32" applyFont="0" applyFill="0" applyBorder="0" applyAlignment="0" applyProtection="0"/>
    <xf numFmtId="261" fontId="11" fillId="0" borderId="32" applyFont="0" applyFill="0" applyBorder="0" applyAlignment="0" applyProtection="0"/>
    <xf numFmtId="37" fontId="36" fillId="0" borderId="0" applyFont="0" applyAlignment="0">
      <alignment horizontal="center" wrapText="1"/>
    </xf>
    <xf numFmtId="238" fontId="9" fillId="0" borderId="0" applyFont="0" applyFill="0" applyBorder="0" applyAlignment="0" applyProtection="0"/>
    <xf numFmtId="238" fontId="9" fillId="0" borderId="0" applyFont="0" applyFill="0" applyBorder="0" applyAlignment="0" applyProtection="0"/>
    <xf numFmtId="262" fontId="9" fillId="0" borderId="0">
      <protection locked="0"/>
    </xf>
    <xf numFmtId="262" fontId="9" fillId="0" borderId="0">
      <protection locked="0"/>
    </xf>
    <xf numFmtId="232" fontId="9" fillId="0" borderId="0">
      <protection locked="0"/>
    </xf>
    <xf numFmtId="232"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3" fontId="11" fillId="3" borderId="5" applyFont="0" applyBorder="0" applyAlignment="0" applyProtection="0">
      <alignment vertical="top"/>
    </xf>
    <xf numFmtId="263" fontId="11" fillId="3" borderId="5" applyFont="0" applyBorder="0" applyAlignment="0" applyProtection="0">
      <alignment vertical="top"/>
    </xf>
    <xf numFmtId="263" fontId="11" fillId="3" borderId="5" applyFont="0" applyBorder="0" applyAlignment="0" applyProtection="0">
      <alignment vertical="top"/>
    </xf>
    <xf numFmtId="263" fontId="11" fillId="3" borderId="5" applyFont="0" applyBorder="0" applyAlignment="0" applyProtection="0">
      <alignment vertical="top"/>
    </xf>
    <xf numFmtId="264" fontId="9" fillId="0" borderId="0" applyFont="0" applyFill="0" applyBorder="0" applyAlignment="0" applyProtection="0"/>
    <xf numFmtId="264" fontId="9" fillId="0" borderId="0" applyFont="0" applyFill="0" applyBorder="0" applyAlignment="0" applyProtection="0"/>
    <xf numFmtId="0" fontId="27" fillId="0" borderId="0" applyFont="0" applyFill="0" applyBorder="0" applyAlignment="0" applyProtection="0"/>
    <xf numFmtId="265" fontId="9" fillId="0" borderId="0" applyFont="0" applyFill="0" applyBorder="0" applyAlignment="0" applyProtection="0"/>
    <xf numFmtId="265"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66" fontId="24" fillId="0" borderId="0"/>
    <xf numFmtId="0" fontId="73" fillId="15" borderId="0" applyNumberFormat="0" applyBorder="0" applyAlignment="0" applyProtection="0"/>
    <xf numFmtId="177"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77"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77"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77"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4"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67" fontId="86" fillId="0" borderId="0" applyFont="0" applyFill="0" applyBorder="0" applyAlignment="0" applyProtection="0">
      <alignment horizontal="right"/>
    </xf>
    <xf numFmtId="176" fontId="9" fillId="0" borderId="34" applyFont="0" applyFill="0" applyBorder="0">
      <alignment horizontal="right"/>
    </xf>
    <xf numFmtId="176" fontId="9" fillId="0" borderId="34" applyFont="0" applyFill="0" applyBorder="0">
      <alignment horizontal="right"/>
    </xf>
    <xf numFmtId="176" fontId="9" fillId="0" borderId="34" applyFont="0" applyFill="0" applyBorder="0">
      <alignment horizontal="right"/>
    </xf>
    <xf numFmtId="176"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77"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77" fontId="31" fillId="0" borderId="4">
      <alignment horizontal="left" vertical="center"/>
    </xf>
    <xf numFmtId="177" fontId="31" fillId="0" borderId="4">
      <alignment horizontal="left" vertical="center"/>
    </xf>
    <xf numFmtId="177" fontId="31" fillId="0" borderId="4">
      <alignment horizontal="left" vertical="center"/>
    </xf>
    <xf numFmtId="0" fontId="31" fillId="0" borderId="4">
      <alignment horizontal="left" vertical="center"/>
    </xf>
    <xf numFmtId="238" fontId="10" fillId="0" borderId="0" applyNumberFormat="0" applyBorder="0" applyAlignment="0" applyProtection="0"/>
    <xf numFmtId="0" fontId="116" fillId="0" borderId="37" applyNumberFormat="0" applyFill="0" applyAlignment="0" applyProtection="0"/>
    <xf numFmtId="177"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77"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77"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77"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77"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77"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77"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77"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77"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77"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77"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77"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77" fontId="118" fillId="0" borderId="0">
      <alignment horizontal="center"/>
    </xf>
    <xf numFmtId="177" fontId="118" fillId="0" borderId="0">
      <alignment horizontal="center"/>
    </xf>
    <xf numFmtId="0" fontId="122" fillId="0" borderId="0" applyNumberFormat="0" applyFill="0" applyBorder="0" applyAlignment="0" applyProtection="0"/>
    <xf numFmtId="177" fontId="122" fillId="0" borderId="0" applyNumberFormat="0" applyFill="0" applyBorder="0" applyAlignment="0" applyProtection="0"/>
    <xf numFmtId="0" fontId="122" fillId="0" borderId="0" applyNumberFormat="0" applyFill="0" applyBorder="0" applyAlignment="0" applyProtection="0"/>
    <xf numFmtId="177" fontId="122" fillId="0" borderId="0" applyNumberFormat="0" applyFill="0" applyBorder="0" applyAlignment="0" applyProtection="0"/>
    <xf numFmtId="0" fontId="122" fillId="0" borderId="0" applyNumberFormat="0" applyFill="0" applyBorder="0" applyAlignment="0" applyProtection="0"/>
    <xf numFmtId="177" fontId="122" fillId="0" borderId="0" applyNumberFormat="0" applyFill="0" applyBorder="0" applyAlignment="0" applyProtection="0"/>
    <xf numFmtId="0" fontId="122" fillId="0" borderId="0" applyNumberFormat="0" applyFill="0" applyBorder="0" applyAlignment="0" applyProtection="0"/>
    <xf numFmtId="177"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177" fontId="118" fillId="0" borderId="0">
      <alignment horizontal="center"/>
    </xf>
    <xf numFmtId="268" fontId="9" fillId="0" borderId="0">
      <protection locked="0"/>
    </xf>
    <xf numFmtId="268" fontId="9" fillId="0" borderId="0">
      <protection locked="0"/>
    </xf>
    <xf numFmtId="269" fontId="9" fillId="0" borderId="0">
      <protection locked="0"/>
    </xf>
    <xf numFmtId="268" fontId="9" fillId="0" borderId="0">
      <protection locked="0"/>
    </xf>
    <xf numFmtId="268" fontId="9" fillId="0" borderId="0">
      <protection locked="0"/>
    </xf>
    <xf numFmtId="269"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77"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77" fontId="65" fillId="13" borderId="0" applyNumberFormat="0" applyBorder="0" applyAlignment="0" applyProtection="0"/>
    <xf numFmtId="270" fontId="9" fillId="0" borderId="0" applyFont="0" applyFill="0" applyBorder="0" applyAlignment="0" applyProtection="0"/>
    <xf numFmtId="270"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77"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177"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76" fontId="126" fillId="45" borderId="0"/>
    <xf numFmtId="3" fontId="27" fillId="2" borderId="0">
      <protection locked="0"/>
    </xf>
    <xf numFmtId="4" fontId="27" fillId="2" borderId="0">
      <protection locked="0"/>
    </xf>
    <xf numFmtId="271" fontId="11" fillId="6" borderId="0" applyNumberFormat="0" applyFont="0" applyBorder="0" applyAlignment="0" applyProtection="0">
      <alignment horizontal="center"/>
      <protection locked="0"/>
    </xf>
    <xf numFmtId="271" fontId="11" fillId="6" borderId="0" applyNumberFormat="0" applyFont="0" applyBorder="0" applyAlignment="0" applyProtection="0">
      <alignment horizontal="center"/>
      <protection locked="0"/>
    </xf>
    <xf numFmtId="170" fontId="11" fillId="6" borderId="7" applyNumberFormat="0" applyFont="0" applyAlignment="0" applyProtection="0">
      <alignment horizontal="center"/>
      <protection locked="0"/>
    </xf>
    <xf numFmtId="170" fontId="11" fillId="6" borderId="7" applyNumberFormat="0" applyFont="0" applyAlignment="0" applyProtection="0">
      <alignment horizontal="center"/>
      <protection locked="0"/>
    </xf>
    <xf numFmtId="272" fontId="9" fillId="0" borderId="0"/>
    <xf numFmtId="272" fontId="9" fillId="0" borderId="0"/>
    <xf numFmtId="0" fontId="127" fillId="0" borderId="0"/>
    <xf numFmtId="0" fontId="9" fillId="0" borderId="45"/>
    <xf numFmtId="0" fontId="9" fillId="0" borderId="45"/>
    <xf numFmtId="177" fontId="9" fillId="0" borderId="45"/>
    <xf numFmtId="0" fontId="128" fillId="0" borderId="5" applyNumberFormat="0" applyFont="0" applyAlignment="0"/>
    <xf numFmtId="177" fontId="128" fillId="0" borderId="5" applyNumberFormat="0" applyFont="0" applyAlignment="0"/>
    <xf numFmtId="177" fontId="128" fillId="0" borderId="5" applyNumberFormat="0" applyFont="0" applyAlignment="0"/>
    <xf numFmtId="177"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6"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77" fontId="14" fillId="0" borderId="0"/>
    <xf numFmtId="0" fontId="14" fillId="0" borderId="0"/>
    <xf numFmtId="177"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2" fontId="9" fillId="0" borderId="0" applyFill="0" applyBorder="0" applyAlignment="0"/>
    <xf numFmtId="222" fontId="9" fillId="0" borderId="0" applyFill="0" applyBorder="0" applyAlignment="0"/>
    <xf numFmtId="223" fontId="75" fillId="0" borderId="0" applyFill="0" applyBorder="0" applyAlignment="0"/>
    <xf numFmtId="172" fontId="75" fillId="0" borderId="0" applyFill="0" applyBorder="0" applyAlignment="0"/>
    <xf numFmtId="222" fontId="9" fillId="0" borderId="0" applyFill="0" applyBorder="0" applyAlignment="0"/>
    <xf numFmtId="222" fontId="9" fillId="0" borderId="0" applyFill="0" applyBorder="0" applyAlignment="0"/>
    <xf numFmtId="223" fontId="75" fillId="0" borderId="0" applyFill="0" applyBorder="0" applyAlignment="0"/>
    <xf numFmtId="228" fontId="9" fillId="0" borderId="0" applyFill="0" applyBorder="0" applyAlignment="0"/>
    <xf numFmtId="228" fontId="9" fillId="0" borderId="0" applyFill="0" applyBorder="0" applyAlignment="0"/>
    <xf numFmtId="229" fontId="75" fillId="0" borderId="0" applyFill="0" applyBorder="0" applyAlignment="0"/>
    <xf numFmtId="172" fontId="75" fillId="0" borderId="0" applyFill="0" applyBorder="0" applyAlignment="0"/>
    <xf numFmtId="238" fontId="134" fillId="41" borderId="0"/>
    <xf numFmtId="0" fontId="78" fillId="0" borderId="25" applyNumberFormat="0" applyFill="0" applyAlignment="0" applyProtection="0"/>
    <xf numFmtId="177"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77"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77"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77"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76" fontId="136" fillId="47" borderId="0"/>
    <xf numFmtId="235"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9" fillId="0" borderId="0" applyNumberFormat="0" applyFill="0" applyBorder="0" applyAlignment="0" applyProtection="0"/>
    <xf numFmtId="177" fontId="9" fillId="0" borderId="0" applyNumberFormat="0" applyFill="0" applyBorder="0" applyAlignment="0" applyProtection="0"/>
    <xf numFmtId="0" fontId="9" fillId="0" borderId="0" applyNumberFormat="0" applyFill="0" applyBorder="0" applyAlignment="0" applyProtection="0"/>
    <xf numFmtId="177" fontId="9" fillId="0" borderId="0" applyNumberFormat="0" applyFill="0" applyBorder="0" applyAlignment="0" applyProtection="0"/>
    <xf numFmtId="0" fontId="9" fillId="0" borderId="0" applyNumberFormat="0" applyFill="0" applyBorder="0" applyAlignment="0" applyProtection="0"/>
    <xf numFmtId="177"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6" fontId="9" fillId="0" borderId="0" applyNumberFormat="0" applyFill="0" applyBorder="0" applyProtection="0"/>
    <xf numFmtId="166" fontId="9" fillId="0" borderId="0" applyNumberFormat="0" applyFill="0" applyBorder="0" applyProtection="0"/>
    <xf numFmtId="0" fontId="25" fillId="0" borderId="0">
      <alignment horizontal="center"/>
    </xf>
    <xf numFmtId="0" fontId="142" fillId="0" borderId="0" applyBorder="0"/>
    <xf numFmtId="273" fontId="9" fillId="0" borderId="0" applyFont="0" applyFill="0" applyBorder="0" applyAlignment="0" applyProtection="0"/>
    <xf numFmtId="274" fontId="9" fillId="0" borderId="0" applyFont="0" applyFill="0" applyBorder="0" applyAlignment="0" applyProtection="0"/>
    <xf numFmtId="176" fontId="10" fillId="0" borderId="4" applyFont="0" applyFill="0" applyBorder="0" applyAlignment="0" applyProtection="0">
      <alignment horizontal="center"/>
    </xf>
    <xf numFmtId="176"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75" fontId="9" fillId="0" borderId="0" applyFont="0" applyFill="0" applyBorder="0" applyAlignment="0" applyProtection="0"/>
    <xf numFmtId="276" fontId="9" fillId="0" borderId="0" applyFont="0" applyFill="0" applyBorder="0" applyAlignment="0" applyProtection="0"/>
    <xf numFmtId="245" fontId="9" fillId="0" borderId="0" applyFont="0" applyFill="0" applyBorder="0" applyAlignment="0" applyProtection="0"/>
    <xf numFmtId="277" fontId="9" fillId="0" borderId="0" applyFont="0" applyFill="0" applyBorder="0" applyAlignment="0" applyProtection="0"/>
    <xf numFmtId="38" fontId="114" fillId="37" borderId="0" applyBorder="0" applyAlignment="0"/>
    <xf numFmtId="278" fontId="86" fillId="0" borderId="0" applyFont="0" applyFill="0" applyBorder="0" applyProtection="0">
      <alignment horizontal="right"/>
    </xf>
    <xf numFmtId="279" fontId="58" fillId="0" borderId="0" applyFont="0" applyFill="0" applyBorder="0" applyAlignment="0" applyProtection="0"/>
    <xf numFmtId="280" fontId="44"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35" fontId="143" fillId="0" borderId="0" applyFont="0" applyFill="0" applyBorder="0" applyAlignment="0" applyProtection="0"/>
    <xf numFmtId="278" fontId="86" fillId="0" borderId="0" applyFont="0" applyFill="0" applyBorder="0" applyProtection="0">
      <alignment horizontal="right"/>
    </xf>
    <xf numFmtId="176" fontId="137" fillId="0" borderId="0" applyProtection="0"/>
    <xf numFmtId="281" fontId="144" fillId="0" borderId="0" applyNumberFormat="0" applyFill="0" applyBorder="0" applyProtection="0">
      <alignment horizontal="left"/>
    </xf>
    <xf numFmtId="0" fontId="145" fillId="19" borderId="0" applyNumberFormat="0" applyBorder="0" applyAlignment="0" applyProtection="0"/>
    <xf numFmtId="177"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7"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7"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7"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43" fontId="9" fillId="0" borderId="0"/>
    <xf numFmtId="174" fontId="29" fillId="0" borderId="0"/>
    <xf numFmtId="0" fontId="126" fillId="0" borderId="0"/>
    <xf numFmtId="177" fontId="126" fillId="0" borderId="0"/>
    <xf numFmtId="0" fontId="126" fillId="0" borderId="0"/>
    <xf numFmtId="177" fontId="126" fillId="0" borderId="0"/>
    <xf numFmtId="0" fontId="126" fillId="0" borderId="0"/>
    <xf numFmtId="177" fontId="126" fillId="0" borderId="0"/>
    <xf numFmtId="0" fontId="126" fillId="0" borderId="0"/>
    <xf numFmtId="177" fontId="126" fillId="0" borderId="0"/>
    <xf numFmtId="263"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9" fillId="0" borderId="0"/>
    <xf numFmtId="0" fontId="9" fillId="0" borderId="0"/>
    <xf numFmtId="0" fontId="9" fillId="0" borderId="0"/>
    <xf numFmtId="0" fontId="9" fillId="0" borderId="0"/>
    <xf numFmtId="0" fontId="11" fillId="0" borderId="0"/>
    <xf numFmtId="0" fontId="52"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77" fontId="4" fillId="0" borderId="0"/>
    <xf numFmtId="177" fontId="4" fillId="0" borderId="0"/>
    <xf numFmtId="177"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77" fontId="4" fillId="0" borderId="0"/>
    <xf numFmtId="177" fontId="4" fillId="0" borderId="0"/>
    <xf numFmtId="177"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77" fontId="9" fillId="0" borderId="0"/>
    <xf numFmtId="0" fontId="9" fillId="0" borderId="0"/>
    <xf numFmtId="169"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69" fontId="9" fillId="0" borderId="0"/>
    <xf numFmtId="169" fontId="9" fillId="0" borderId="0"/>
    <xf numFmtId="169" fontId="9" fillId="0" borderId="0"/>
    <xf numFmtId="0" fontId="52" fillId="0" borderId="0"/>
    <xf numFmtId="0" fontId="52" fillId="0" borderId="0"/>
    <xf numFmtId="0" fontId="52" fillId="0" borderId="0"/>
    <xf numFmtId="0" fontId="52" fillId="0" borderId="0"/>
    <xf numFmtId="0" fontId="52" fillId="0" borderId="0"/>
    <xf numFmtId="169" fontId="9" fillId="0" borderId="0"/>
    <xf numFmtId="0" fontId="52" fillId="0" borderId="0"/>
    <xf numFmtId="0" fontId="52" fillId="0" borderId="0"/>
    <xf numFmtId="0" fontId="52" fillId="0" borderId="0"/>
    <xf numFmtId="0" fontId="52" fillId="0" borderId="0"/>
    <xf numFmtId="0" fontId="52" fillId="0" borderId="0"/>
    <xf numFmtId="177"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77"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77"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77" fontId="4" fillId="0" borderId="0"/>
    <xf numFmtId="177" fontId="4" fillId="0" borderId="0"/>
    <xf numFmtId="177"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77" fontId="9" fillId="0" borderId="0"/>
    <xf numFmtId="0" fontId="52" fillId="0" borderId="0"/>
    <xf numFmtId="177" fontId="4" fillId="0" borderId="0"/>
    <xf numFmtId="177" fontId="4" fillId="0" borderId="0"/>
    <xf numFmtId="177" fontId="4" fillId="0" borderId="0"/>
    <xf numFmtId="177" fontId="9" fillId="0" borderId="0"/>
    <xf numFmtId="177"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77" fontId="9" fillId="0" borderId="0"/>
    <xf numFmtId="177" fontId="9" fillId="0" borderId="0"/>
    <xf numFmtId="177" fontId="9" fillId="0" borderId="0"/>
    <xf numFmtId="177"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xf numFmtId="177" fontId="4" fillId="0" borderId="0"/>
    <xf numFmtId="177"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55" fontId="9" fillId="0" borderId="0"/>
    <xf numFmtId="0" fontId="9" fillId="0" borderId="0"/>
    <xf numFmtId="0" fontId="52" fillId="0" borderId="0"/>
    <xf numFmtId="177" fontId="147" fillId="0" borderId="0"/>
    <xf numFmtId="169" fontId="147" fillId="0" borderId="0"/>
    <xf numFmtId="282"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77"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77" fontId="4" fillId="0" borderId="0"/>
    <xf numFmtId="177" fontId="4" fillId="0" borderId="0"/>
    <xf numFmtId="177" fontId="4" fillId="0" borderId="0"/>
    <xf numFmtId="0" fontId="34" fillId="0" borderId="0"/>
    <xf numFmtId="0" fontId="34" fillId="0" borderId="0"/>
    <xf numFmtId="0" fontId="34" fillId="0" borderId="0"/>
    <xf numFmtId="0" fontId="34" fillId="0" borderId="0"/>
    <xf numFmtId="0" fontId="34" fillId="0" borderId="0"/>
    <xf numFmtId="0" fontId="34" fillId="0" borderId="0"/>
    <xf numFmtId="177" fontId="4" fillId="0" borderId="0"/>
    <xf numFmtId="177" fontId="4" fillId="0" borderId="0"/>
    <xf numFmtId="177"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77"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77"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77" fontId="147"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9" fillId="0" borderId="0"/>
    <xf numFmtId="169" fontId="4" fillId="0" borderId="0"/>
    <xf numFmtId="169" fontId="4" fillId="0" borderId="0"/>
    <xf numFmtId="169" fontId="4" fillId="0" borderId="0"/>
    <xf numFmtId="0" fontId="9"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52"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3" fontId="9" fillId="0" borderId="0" applyFont="0" applyFill="0" applyBorder="0" applyAlignment="0" applyProtection="0"/>
    <xf numFmtId="283" fontId="9" fillId="0" borderId="0" applyFont="0" applyFill="0" applyBorder="0" applyAlignment="0" applyProtection="0"/>
    <xf numFmtId="3" fontId="69" fillId="0" borderId="0"/>
    <xf numFmtId="176" fontId="27" fillId="0" borderId="0">
      <protection locked="0"/>
    </xf>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241" fontId="40"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77" fontId="150" fillId="0" borderId="0" applyFill="0" applyBorder="0" applyAlignment="0" applyProtection="0"/>
    <xf numFmtId="172"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177"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0" fontId="152" fillId="0" borderId="0" applyNumberFormat="0"/>
    <xf numFmtId="214" fontId="52" fillId="14" borderId="47" applyNumberFormat="0" applyFont="0" applyAlignment="0" applyProtection="0"/>
    <xf numFmtId="8" fontId="25" fillId="0" borderId="5" applyBorder="0" applyAlignment="0"/>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11" fillId="0" borderId="0" applyFill="0" applyBorder="0" applyProtection="0">
      <alignment horizontal="right" wrapText="1"/>
    </xf>
    <xf numFmtId="272" fontId="32" fillId="0" borderId="0" applyFill="0" applyBorder="0" applyProtection="0">
      <alignment horizontal="right" wrapText="1"/>
    </xf>
    <xf numFmtId="272" fontId="32" fillId="0" borderId="0" applyFill="0" applyBorder="0" applyProtection="0">
      <alignment horizontal="right" wrapText="1"/>
    </xf>
    <xf numFmtId="272" fontId="32" fillId="0" borderId="0" applyFill="0" applyBorder="0" applyProtection="0">
      <alignment horizontal="right" wrapText="1"/>
    </xf>
    <xf numFmtId="272" fontId="32" fillId="0" borderId="0" applyFill="0" applyBorder="0" applyProtection="0">
      <alignment horizontal="right" wrapText="1"/>
    </xf>
    <xf numFmtId="272" fontId="32" fillId="0" borderId="0" applyFill="0" applyBorder="0" applyProtection="0">
      <alignment horizontal="right" wrapText="1"/>
    </xf>
    <xf numFmtId="1" fontId="32" fillId="0" borderId="0" applyFont="0" applyFill="0" applyBorder="0" applyAlignment="0" applyProtection="0">
      <protection locked="0"/>
    </xf>
    <xf numFmtId="285"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41" fontId="9" fillId="0" borderId="0" applyFill="0" applyProtection="0">
      <alignment horizontal="center"/>
    </xf>
    <xf numFmtId="41" fontId="9" fillId="0" borderId="0" applyFill="0" applyProtection="0">
      <alignment horizontal="center"/>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11"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4" fontId="32"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11" fillId="0" borderId="0" applyFill="0" applyBorder="0" applyProtection="0">
      <alignment horizontal="right" wrapText="1"/>
    </xf>
    <xf numFmtId="286" fontId="32" fillId="0" borderId="0" applyFill="0" applyBorder="0" applyProtection="0">
      <alignment horizontal="right" wrapText="1"/>
    </xf>
    <xf numFmtId="286" fontId="32" fillId="0" borderId="0" applyFill="0" applyBorder="0" applyProtection="0">
      <alignment horizontal="right" wrapText="1"/>
    </xf>
    <xf numFmtId="286" fontId="32" fillId="0" borderId="0" applyFill="0" applyBorder="0" applyProtection="0">
      <alignment horizontal="right" wrapText="1"/>
    </xf>
    <xf numFmtId="286" fontId="32" fillId="0" borderId="0" applyFill="0" applyBorder="0" applyProtection="0">
      <alignment horizontal="right" wrapText="1"/>
    </xf>
    <xf numFmtId="286"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77" fontId="62" fillId="35" borderId="18" applyNumberFormat="0" applyAlignment="0" applyProtection="0"/>
    <xf numFmtId="0" fontId="62" fillId="35" borderId="18" applyNumberFormat="0" applyAlignment="0" applyProtection="0"/>
    <xf numFmtId="177" fontId="62" fillId="35" borderId="18" applyNumberFormat="0" applyAlignment="0" applyProtection="0"/>
    <xf numFmtId="0" fontId="62" fillId="35" borderId="18" applyNumberFormat="0" applyAlignment="0" applyProtection="0"/>
    <xf numFmtId="177" fontId="62" fillId="35" borderId="18" applyNumberFormat="0" applyAlignment="0" applyProtection="0"/>
    <xf numFmtId="0" fontId="62" fillId="35" borderId="18" applyNumberFormat="0" applyAlignment="0" applyProtection="0"/>
    <xf numFmtId="177"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77" fontId="154" fillId="6" borderId="0"/>
    <xf numFmtId="177" fontId="96" fillId="6" borderId="6"/>
    <xf numFmtId="0" fontId="155" fillId="3" borderId="0" applyBorder="0">
      <alignment horizontal="centerContinuous"/>
    </xf>
    <xf numFmtId="177" fontId="155" fillId="3" borderId="0" applyBorder="0">
      <alignment horizontal="centerContinuous"/>
    </xf>
    <xf numFmtId="0" fontId="156" fillId="3" borderId="0" applyBorder="0">
      <alignment horizontal="centerContinuous"/>
    </xf>
    <xf numFmtId="177" fontId="156" fillId="3" borderId="0" applyBorder="0">
      <alignment horizontal="centerContinuous"/>
    </xf>
    <xf numFmtId="254" fontId="64" fillId="33" borderId="48" applyProtection="0"/>
    <xf numFmtId="254" fontId="64" fillId="33" borderId="48" applyProtection="0"/>
    <xf numFmtId="254" fontId="64" fillId="33" borderId="48" applyProtection="0"/>
    <xf numFmtId="0" fontId="157" fillId="0" borderId="0" applyProtection="0">
      <alignment horizontal="left"/>
    </xf>
    <xf numFmtId="177" fontId="157" fillId="0" borderId="0" applyProtection="0">
      <alignment horizontal="left"/>
    </xf>
    <xf numFmtId="0" fontId="157" fillId="0" borderId="0" applyFill="0" applyBorder="0" applyProtection="0">
      <alignment horizontal="left"/>
    </xf>
    <xf numFmtId="177" fontId="157" fillId="0" borderId="0" applyFill="0" applyBorder="0" applyProtection="0">
      <alignment horizontal="left"/>
    </xf>
    <xf numFmtId="0" fontId="158" fillId="0" borderId="0" applyFill="0" applyBorder="0" applyProtection="0">
      <alignment horizontal="left"/>
    </xf>
    <xf numFmtId="177"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87" fontId="9" fillId="0" borderId="0" applyFont="0" applyFill="0" applyBorder="0" applyAlignment="0" applyProtection="0"/>
    <xf numFmtId="287" fontId="9" fillId="0" borderId="0" applyFont="0" applyFill="0" applyBorder="0" applyAlignment="0" applyProtection="0"/>
    <xf numFmtId="254" fontId="5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227" fontId="75" fillId="0" borderId="0" applyFont="0" applyFill="0" applyBorder="0" applyAlignment="0" applyProtection="0"/>
    <xf numFmtId="227" fontId="75" fillId="0" borderId="0" applyFont="0" applyFill="0" applyBorder="0" applyAlignment="0" applyProtection="0"/>
    <xf numFmtId="9" fontId="44"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9" fontId="75" fillId="0" borderId="0" applyFont="0" applyFill="0" applyBorder="0" applyAlignment="0" applyProtection="0"/>
    <xf numFmtId="170" fontId="44" fillId="0" borderId="0" applyFont="0" applyFill="0" applyBorder="0" applyAlignment="0" applyProtection="0"/>
    <xf numFmtId="10" fontId="9" fillId="0" borderId="0" applyFont="0" applyFill="0" applyBorder="0" applyAlignment="0" applyProtection="0"/>
    <xf numFmtId="290" fontId="60" fillId="0" borderId="0" applyFont="0" applyFill="0" applyBorder="0" applyAlignment="0"/>
    <xf numFmtId="290"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1" fontId="58" fillId="0" borderId="0" applyFont="0" applyFill="0" applyBorder="0" applyProtection="0">
      <alignment horizontal="right"/>
    </xf>
    <xf numFmtId="170" fontId="27" fillId="0" borderId="0">
      <protection locked="0"/>
    </xf>
    <xf numFmtId="170" fontId="9" fillId="0" borderId="0" applyFont="0" applyFill="0" applyBorder="0" applyAlignment="0" applyProtection="0"/>
    <xf numFmtId="17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2" fontId="9" fillId="0" borderId="0" applyFill="0" applyBorder="0" applyAlignment="0">
      <protection locked="0"/>
    </xf>
    <xf numFmtId="292" fontId="9" fillId="0" borderId="0" applyFill="0" applyBorder="0" applyAlignment="0">
      <protection locked="0"/>
    </xf>
    <xf numFmtId="292" fontId="161" fillId="0" borderId="0" applyFill="0" applyBorder="0" applyAlignment="0">
      <protection locked="0"/>
    </xf>
    <xf numFmtId="292" fontId="9" fillId="0" borderId="0" applyFill="0" applyBorder="0" applyAlignment="0">
      <protection locked="0"/>
    </xf>
    <xf numFmtId="292" fontId="9" fillId="0" borderId="0" applyFill="0" applyBorder="0" applyAlignment="0">
      <protection locked="0"/>
    </xf>
    <xf numFmtId="292" fontId="10" fillId="0" borderId="0" applyFill="0" applyBorder="0" applyAlignment="0">
      <protection locked="0"/>
    </xf>
    <xf numFmtId="293"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2" fontId="9" fillId="0" borderId="0" applyFill="0" applyBorder="0" applyAlignment="0"/>
    <xf numFmtId="222" fontId="9" fillId="0" borderId="0" applyFill="0" applyBorder="0" applyAlignment="0"/>
    <xf numFmtId="223" fontId="75" fillId="0" borderId="0" applyFill="0" applyBorder="0" applyAlignment="0"/>
    <xf numFmtId="172" fontId="75" fillId="0" borderId="0" applyFill="0" applyBorder="0" applyAlignment="0"/>
    <xf numFmtId="222" fontId="9" fillId="0" borderId="0" applyFill="0" applyBorder="0" applyAlignment="0"/>
    <xf numFmtId="222" fontId="9" fillId="0" borderId="0" applyFill="0" applyBorder="0" applyAlignment="0"/>
    <xf numFmtId="223" fontId="75" fillId="0" borderId="0" applyFill="0" applyBorder="0" applyAlignment="0"/>
    <xf numFmtId="228" fontId="9" fillId="0" borderId="0" applyFill="0" applyBorder="0" applyAlignment="0"/>
    <xf numFmtId="228" fontId="9" fillId="0" borderId="0" applyFill="0" applyBorder="0" applyAlignment="0"/>
    <xf numFmtId="229" fontId="75" fillId="0" borderId="0" applyFill="0" applyBorder="0" applyAlignment="0"/>
    <xf numFmtId="172" fontId="75" fillId="0" borderId="0" applyFill="0" applyBorder="0" applyAlignment="0"/>
    <xf numFmtId="0" fontId="163" fillId="54" borderId="0">
      <alignment horizontal="center"/>
      <protection locked="0"/>
    </xf>
    <xf numFmtId="5" fontId="164" fillId="0" borderId="0"/>
    <xf numFmtId="0" fontId="32" fillId="2" borderId="5" applyNumberFormat="0" applyFont="0" applyAlignment="0" applyProtection="0"/>
    <xf numFmtId="177" fontId="32" fillId="2" borderId="5" applyNumberFormat="0" applyFont="0" applyAlignment="0" applyProtection="0"/>
    <xf numFmtId="177" fontId="32" fillId="2" borderId="5" applyNumberFormat="0" applyFont="0" applyAlignment="0" applyProtection="0"/>
    <xf numFmtId="177" fontId="32" fillId="2" borderId="5" applyNumberFormat="0" applyFont="0" applyAlignment="0" applyProtection="0"/>
    <xf numFmtId="0" fontId="32" fillId="2" borderId="5" applyNumberFormat="0" applyFont="0" applyAlignment="0" applyProtection="0"/>
    <xf numFmtId="271" fontId="11" fillId="2" borderId="0" applyNumberFormat="0" applyFont="0" applyBorder="0" applyAlignment="0" applyProtection="0">
      <alignment horizontal="center"/>
      <protection locked="0"/>
    </xf>
    <xf numFmtId="271" fontId="11" fillId="2" borderId="0" applyNumberFormat="0" applyFont="0" applyBorder="0" applyAlignment="0" applyProtection="0">
      <alignment horizontal="center"/>
      <protection locked="0"/>
    </xf>
    <xf numFmtId="0" fontId="9" fillId="0" borderId="0"/>
    <xf numFmtId="0" fontId="9" fillId="0" borderId="0"/>
    <xf numFmtId="177" fontId="9" fillId="0" borderId="0"/>
    <xf numFmtId="0" fontId="165" fillId="2" borderId="0"/>
    <xf numFmtId="177"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77"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77"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77"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69"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19" fontId="37" fillId="0" borderId="0"/>
    <xf numFmtId="292" fontId="9" fillId="0" borderId="6" applyFont="0" applyFill="0" applyAlignment="0" applyProtection="0"/>
    <xf numFmtId="292" fontId="9" fillId="0" borderId="6" applyFont="0" applyFill="0" applyAlignment="0" applyProtection="0"/>
    <xf numFmtId="238" fontId="169" fillId="56" borderId="34" applyFont="0" applyFill="0" applyBorder="0" applyProtection="0">
      <alignment horizontal="right"/>
    </xf>
    <xf numFmtId="238"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77"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77"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77"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77"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77"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77"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77"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77"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77"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77"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77"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77"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38" fontId="11" fillId="0" borderId="0">
      <alignment horizontal="right"/>
    </xf>
    <xf numFmtId="238" fontId="11" fillId="0" borderId="0">
      <alignment horizontal="right"/>
    </xf>
    <xf numFmtId="214" fontId="65" fillId="13" borderId="0" applyNumberFormat="0" applyBorder="0" applyAlignment="0" applyProtection="0"/>
    <xf numFmtId="38" fontId="43" fillId="0" borderId="0" applyFont="0" applyFill="0" applyBorder="0" applyAlignment="0" applyProtection="0"/>
    <xf numFmtId="294" fontId="9" fillId="0" borderId="0" applyFont="0" applyFill="0" applyBorder="0" applyAlignment="0" applyProtection="0"/>
    <xf numFmtId="295"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77" fontId="25" fillId="63" borderId="0" applyNumberFormat="0" applyFont="0" applyBorder="0" applyAlignment="0" applyProtection="0"/>
    <xf numFmtId="177" fontId="25" fillId="63" borderId="0" applyNumberFormat="0" applyFont="0" applyBorder="0" applyAlignment="0" applyProtection="0"/>
    <xf numFmtId="0" fontId="43" fillId="64" borderId="36" applyNumberFormat="0" applyFont="0" applyAlignment="0" applyProtection="0"/>
    <xf numFmtId="177" fontId="43" fillId="64" borderId="36" applyNumberFormat="0" applyFont="0" applyAlignment="0" applyProtection="0"/>
    <xf numFmtId="225" fontId="25" fillId="0" borderId="0"/>
    <xf numFmtId="0" fontId="176" fillId="65" borderId="0"/>
    <xf numFmtId="296" fontId="177" fillId="0" borderId="0" applyFont="0" applyFill="0" applyBorder="0" applyAlignment="0" applyProtection="0"/>
    <xf numFmtId="176"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1" fontId="27" fillId="0" borderId="0">
      <protection locked="0"/>
    </xf>
    <xf numFmtId="0" fontId="9" fillId="0" borderId="0"/>
    <xf numFmtId="0" fontId="9" fillId="0" borderId="0"/>
    <xf numFmtId="214" fontId="9" fillId="0" borderId="0"/>
    <xf numFmtId="214" fontId="9" fillId="0" borderId="0"/>
    <xf numFmtId="0" fontId="38" fillId="0" borderId="0"/>
    <xf numFmtId="0" fontId="39" fillId="0" borderId="0">
      <alignment vertical="center"/>
    </xf>
    <xf numFmtId="0" fontId="39" fillId="0" borderId="0">
      <alignment vertical="center"/>
    </xf>
    <xf numFmtId="177"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297"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298"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175"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11" fillId="0" borderId="0" applyFill="0" applyBorder="0" applyProtection="0">
      <alignment horizontal="right" wrapText="1"/>
    </xf>
    <xf numFmtId="44" fontId="32" fillId="0" borderId="0" applyFill="0" applyBorder="0" applyProtection="0">
      <alignment horizontal="right" wrapText="1"/>
    </xf>
    <xf numFmtId="44" fontId="32" fillId="0" borderId="0" applyFill="0" applyBorder="0" applyProtection="0">
      <alignment horizontal="right" wrapText="1"/>
    </xf>
    <xf numFmtId="44" fontId="32" fillId="0" borderId="0" applyFill="0" applyBorder="0" applyProtection="0">
      <alignment horizontal="right" wrapText="1"/>
    </xf>
    <xf numFmtId="44" fontId="32" fillId="0" borderId="0" applyFill="0" applyBorder="0" applyProtection="0">
      <alignment horizontal="right" wrapText="1"/>
    </xf>
    <xf numFmtId="44" fontId="32"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11" fillId="0" borderId="0" applyFill="0" applyBorder="0" applyProtection="0">
      <alignment horizontal="right" wrapText="1"/>
    </xf>
    <xf numFmtId="299" fontId="32" fillId="0" borderId="0" applyFill="0" applyBorder="0" applyProtection="0">
      <alignment horizontal="right" wrapText="1"/>
    </xf>
    <xf numFmtId="299" fontId="32" fillId="0" borderId="0" applyFill="0" applyBorder="0" applyProtection="0">
      <alignment horizontal="right" wrapText="1"/>
    </xf>
    <xf numFmtId="299" fontId="32" fillId="0" borderId="0" applyFill="0" applyBorder="0" applyProtection="0">
      <alignment horizontal="right" wrapText="1"/>
    </xf>
    <xf numFmtId="299" fontId="32" fillId="0" borderId="0" applyFill="0" applyBorder="0" applyProtection="0">
      <alignment horizontal="right" wrapText="1"/>
    </xf>
    <xf numFmtId="299" fontId="32" fillId="0" borderId="0" applyFill="0" applyBorder="0" applyProtection="0">
      <alignment horizontal="right" wrapText="1"/>
    </xf>
    <xf numFmtId="164" fontId="9" fillId="0" borderId="0" applyFont="0" applyFill="0" applyBorder="0" applyAlignment="0" applyProtection="0"/>
    <xf numFmtId="44" fontId="179" fillId="0" borderId="0" applyFill="0" applyBorder="0" applyProtection="0">
      <alignment horizontal="right" wrapText="1"/>
    </xf>
    <xf numFmtId="44" fontId="179" fillId="0" borderId="0" applyFill="0" applyBorder="0" applyProtection="0">
      <alignment horizontal="right" wrapText="1"/>
    </xf>
    <xf numFmtId="44" fontId="179" fillId="0" borderId="0" applyFill="0" applyBorder="0" applyProtection="0">
      <alignment horizontal="right" wrapText="1"/>
    </xf>
    <xf numFmtId="44" fontId="179" fillId="0" borderId="0" applyFill="0" applyBorder="0" applyProtection="0">
      <alignment horizontal="right" wrapText="1"/>
    </xf>
    <xf numFmtId="44" fontId="179"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300"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1" fontId="33" fillId="63" borderId="0" applyBorder="0" applyProtection="0">
      <alignment vertical="top" wrapText="1"/>
    </xf>
    <xf numFmtId="301" fontId="33" fillId="63" borderId="0" applyBorder="0" applyProtection="0">
      <alignment vertical="top" wrapText="1"/>
    </xf>
    <xf numFmtId="301" fontId="33" fillId="63" borderId="0" applyBorder="0" applyProtection="0">
      <alignment vertical="top" wrapText="1"/>
    </xf>
    <xf numFmtId="301" fontId="33" fillId="63" borderId="0" applyBorder="0" applyProtection="0">
      <alignment vertical="top" wrapText="1"/>
    </xf>
    <xf numFmtId="301"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01"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175"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260"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302"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299"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303"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269"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75"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299" fontId="183" fillId="0" borderId="0" applyFill="0" applyBorder="0" applyProtection="0">
      <alignment horizontal="right"/>
    </xf>
    <xf numFmtId="299" fontId="183" fillId="0" borderId="0" applyFill="0" applyBorder="0" applyProtection="0">
      <alignment horizontal="right"/>
    </xf>
    <xf numFmtId="299" fontId="183" fillId="0" borderId="0" applyFill="0" applyBorder="0" applyProtection="0">
      <alignment horizontal="right"/>
    </xf>
    <xf numFmtId="299" fontId="183" fillId="0" borderId="0" applyFill="0" applyBorder="0" applyProtection="0">
      <alignment horizontal="right"/>
    </xf>
    <xf numFmtId="299" fontId="183" fillId="0" borderId="0" applyFill="0" applyBorder="0" applyProtection="0">
      <alignment horizontal="right"/>
    </xf>
    <xf numFmtId="302" fontId="183" fillId="0" borderId="0" applyFill="0" applyBorder="0" applyProtection="0">
      <alignment horizontal="right"/>
    </xf>
    <xf numFmtId="302" fontId="183" fillId="0" borderId="0" applyFill="0" applyBorder="0" applyProtection="0">
      <alignment horizontal="right"/>
    </xf>
    <xf numFmtId="302" fontId="183" fillId="0" borderId="0" applyFill="0" applyBorder="0" applyProtection="0">
      <alignment horizontal="right"/>
    </xf>
    <xf numFmtId="302" fontId="183" fillId="0" borderId="0" applyFill="0" applyBorder="0" applyProtection="0">
      <alignment horizontal="right"/>
    </xf>
    <xf numFmtId="302" fontId="183" fillId="0" borderId="0" applyFill="0" applyBorder="0" applyProtection="0">
      <alignment horizontal="right"/>
    </xf>
    <xf numFmtId="303" fontId="183" fillId="0" borderId="0" applyFill="0" applyBorder="0" applyProtection="0">
      <alignment horizontal="right"/>
    </xf>
    <xf numFmtId="303" fontId="183" fillId="0" borderId="0" applyFill="0" applyBorder="0" applyProtection="0">
      <alignment horizontal="right"/>
    </xf>
    <xf numFmtId="303" fontId="183" fillId="0" borderId="0" applyFill="0" applyBorder="0" applyProtection="0">
      <alignment horizontal="right"/>
    </xf>
    <xf numFmtId="303" fontId="183" fillId="0" borderId="0" applyFill="0" applyBorder="0" applyProtection="0">
      <alignment horizontal="right"/>
    </xf>
    <xf numFmtId="303" fontId="183" fillId="0" borderId="0" applyFill="0" applyBorder="0" applyProtection="0">
      <alignment horizontal="right"/>
    </xf>
    <xf numFmtId="305" fontId="183" fillId="0" borderId="0" applyFill="0" applyBorder="0" applyProtection="0">
      <alignment horizontal="right"/>
    </xf>
    <xf numFmtId="305" fontId="183" fillId="0" borderId="0" applyFill="0" applyBorder="0" applyProtection="0">
      <alignment horizontal="right"/>
    </xf>
    <xf numFmtId="305" fontId="183" fillId="0" borderId="0" applyFill="0" applyBorder="0" applyProtection="0">
      <alignment horizontal="right"/>
    </xf>
    <xf numFmtId="305" fontId="183" fillId="0" borderId="0" applyFill="0" applyBorder="0" applyProtection="0">
      <alignment horizontal="right"/>
    </xf>
    <xf numFmtId="305"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77" fontId="40" fillId="0" borderId="0" applyNumberFormat="0" applyBorder="0" applyAlignment="0"/>
    <xf numFmtId="0" fontId="184" fillId="0" borderId="0" applyNumberFormat="0" applyBorder="0" applyAlignment="0"/>
    <xf numFmtId="177"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241" fontId="40" fillId="0" borderId="54"/>
    <xf numFmtId="0" fontId="32" fillId="2" borderId="0" applyNumberFormat="0" applyFont="0" applyBorder="0" applyAlignment="0" applyProtection="0"/>
    <xf numFmtId="177" fontId="32" fillId="2" borderId="0" applyNumberFormat="0" applyFont="0" applyBorder="0" applyAlignment="0" applyProtection="0"/>
    <xf numFmtId="0" fontId="16" fillId="0" borderId="0" applyFill="0" applyBorder="0" applyProtection="0">
      <alignment horizontal="center" vertical="center"/>
    </xf>
    <xf numFmtId="177"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2"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77" fontId="16" fillId="0" borderId="0" applyFill="0" applyBorder="0" applyProtection="0"/>
    <xf numFmtId="41"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77"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77"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77" fontId="18" fillId="3" borderId="11" applyNumberFormat="0" applyFont="0" applyFill="0" applyAlignment="0" applyProtection="0">
      <protection locked="0"/>
    </xf>
    <xf numFmtId="177" fontId="18" fillId="3" borderId="11" applyNumberFormat="0" applyFont="0" applyFill="0" applyAlignment="0" applyProtection="0">
      <protection locked="0"/>
    </xf>
    <xf numFmtId="177"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77" fontId="18" fillId="3" borderId="55" applyNumberFormat="0" applyFont="0" applyFill="0" applyAlignment="0" applyProtection="0">
      <protection locked="0"/>
    </xf>
    <xf numFmtId="306" fontId="32" fillId="41" borderId="9" applyFont="0" applyFill="0" applyBorder="0" applyAlignment="0" applyProtection="0"/>
    <xf numFmtId="307" fontId="9" fillId="0" borderId="0"/>
    <xf numFmtId="307" fontId="9" fillId="0" borderId="0"/>
    <xf numFmtId="0" fontId="32" fillId="0" borderId="0" applyNumberFormat="0" applyFill="0" applyBorder="0" applyAlignment="0" applyProtection="0"/>
    <xf numFmtId="0" fontId="194" fillId="0" borderId="0"/>
    <xf numFmtId="177" fontId="32" fillId="0" borderId="0" applyNumberFormat="0" applyFill="0" applyBorder="0" applyAlignment="0" applyProtection="0"/>
    <xf numFmtId="0" fontId="195" fillId="0" borderId="0"/>
    <xf numFmtId="49" fontId="40" fillId="0" borderId="0" applyFill="0" applyBorder="0" applyAlignment="0"/>
    <xf numFmtId="308" fontId="9" fillId="0" borderId="0" applyFill="0" applyBorder="0" applyAlignment="0"/>
    <xf numFmtId="308" fontId="9" fillId="0" borderId="0" applyFill="0" applyBorder="0" applyAlignment="0"/>
    <xf numFmtId="309" fontId="75" fillId="0" borderId="0" applyFill="0" applyBorder="0" applyAlignment="0"/>
    <xf numFmtId="310" fontId="9" fillId="0" borderId="0" applyFill="0" applyBorder="0" applyAlignment="0"/>
    <xf numFmtId="310" fontId="9" fillId="0" borderId="0" applyFill="0" applyBorder="0" applyAlignment="0"/>
    <xf numFmtId="311" fontId="75" fillId="0" borderId="0" applyFill="0" applyBorder="0" applyAlignment="0"/>
    <xf numFmtId="0" fontId="18" fillId="0" borderId="0">
      <alignment vertical="top"/>
    </xf>
    <xf numFmtId="177" fontId="18" fillId="0" borderId="0">
      <alignment vertical="top"/>
    </xf>
    <xf numFmtId="0" fontId="135" fillId="0" borderId="0" applyNumberFormat="0" applyFill="0" applyBorder="0" applyAlignment="0" applyProtection="0"/>
    <xf numFmtId="177" fontId="135" fillId="0" borderId="0" applyNumberFormat="0" applyFill="0" applyBorder="0" applyAlignment="0" applyProtection="0"/>
    <xf numFmtId="0" fontId="106" fillId="0" borderId="0" applyNumberFormat="0" applyFill="0" applyBorder="0" applyAlignment="0" applyProtection="0"/>
    <xf numFmtId="177" fontId="106" fillId="0" borderId="0" applyNumberFormat="0" applyFill="0" applyBorder="0" applyAlignment="0" applyProtection="0"/>
    <xf numFmtId="0" fontId="61" fillId="0" borderId="0" applyFill="0" applyBorder="0" applyProtection="0">
      <alignment horizontal="left" vertical="top"/>
    </xf>
    <xf numFmtId="177"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77" fontId="196" fillId="0" borderId="0" applyNumberFormat="0" applyFill="0" applyBorder="0" applyAlignment="0" applyProtection="0"/>
    <xf numFmtId="0" fontId="196" fillId="0" borderId="0" applyNumberFormat="0" applyFill="0" applyBorder="0" applyAlignment="0" applyProtection="0"/>
    <xf numFmtId="177" fontId="196" fillId="0" borderId="0" applyNumberFormat="0" applyFill="0" applyBorder="0" applyAlignment="0" applyProtection="0"/>
    <xf numFmtId="0" fontId="196" fillId="0" borderId="0" applyNumberFormat="0" applyFill="0" applyBorder="0" applyAlignment="0" applyProtection="0"/>
    <xf numFmtId="177" fontId="196" fillId="0" borderId="0" applyNumberFormat="0" applyFill="0" applyBorder="0" applyAlignment="0" applyProtection="0"/>
    <xf numFmtId="0" fontId="196" fillId="0" borderId="0" applyNumberFormat="0" applyFill="0" applyBorder="0" applyAlignment="0" applyProtection="0"/>
    <xf numFmtId="177"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77" fontId="117" fillId="0" borderId="39" applyNumberFormat="0" applyFill="0" applyAlignment="0" applyProtection="0"/>
    <xf numFmtId="177" fontId="197" fillId="0" borderId="0" applyNumberFormat="0" applyFill="0" applyBorder="0" applyAlignment="0" applyProtection="0"/>
    <xf numFmtId="0" fontId="166" fillId="0" borderId="13"/>
    <xf numFmtId="0" fontId="121" fillId="0" borderId="40" applyNumberFormat="0" applyFill="0" applyAlignment="0" applyProtection="0"/>
    <xf numFmtId="177" fontId="121" fillId="0" borderId="40" applyNumberFormat="0" applyFill="0" applyAlignment="0" applyProtection="0"/>
    <xf numFmtId="0" fontId="166" fillId="0" borderId="13"/>
    <xf numFmtId="0" fontId="103" fillId="0" borderId="44" applyNumberFormat="0" applyFill="0" applyAlignment="0" applyProtection="0"/>
    <xf numFmtId="177" fontId="103" fillId="0" borderId="44" applyNumberFormat="0" applyFill="0" applyAlignment="0" applyProtection="0"/>
    <xf numFmtId="0" fontId="166" fillId="0" borderId="13"/>
    <xf numFmtId="177" fontId="197" fillId="0" borderId="0" applyNumberFormat="0" applyFill="0" applyBorder="0" applyAlignment="0" applyProtection="0"/>
    <xf numFmtId="0" fontId="166" fillId="0" borderId="13"/>
    <xf numFmtId="177" fontId="197" fillId="0" borderId="0" applyNumberFormat="0" applyFill="0" applyBorder="0" applyAlignment="0" applyProtection="0"/>
    <xf numFmtId="0" fontId="166" fillId="0" borderId="13"/>
    <xf numFmtId="177" fontId="197" fillId="0" borderId="0" applyNumberFormat="0" applyFill="0" applyBorder="0" applyAlignment="0" applyProtection="0"/>
    <xf numFmtId="177" fontId="197" fillId="0" borderId="0" applyNumberFormat="0" applyFill="0" applyBorder="0" applyAlignment="0" applyProtection="0"/>
    <xf numFmtId="177" fontId="197" fillId="0" borderId="0" applyNumberFormat="0" applyFill="0" applyBorder="0" applyAlignment="0" applyProtection="0"/>
    <xf numFmtId="177" fontId="197" fillId="0" borderId="0" applyNumberFormat="0" applyFill="0" applyBorder="0" applyAlignment="0" applyProtection="0"/>
    <xf numFmtId="0" fontId="168" fillId="18" borderId="9"/>
    <xf numFmtId="241" fontId="40" fillId="0" borderId="56"/>
    <xf numFmtId="241" fontId="40" fillId="0" borderId="56"/>
    <xf numFmtId="241" fontId="40" fillId="0" borderId="56"/>
    <xf numFmtId="241" fontId="40" fillId="0" borderId="56"/>
    <xf numFmtId="241" fontId="40" fillId="0" borderId="56"/>
    <xf numFmtId="241" fontId="40" fillId="0" borderId="56"/>
    <xf numFmtId="241" fontId="40" fillId="0" borderId="56"/>
    <xf numFmtId="0" fontId="105" fillId="0" borderId="57" applyNumberFormat="0" applyFill="0" applyAlignment="0" applyProtection="0"/>
    <xf numFmtId="0" fontId="105" fillId="0" borderId="57" applyNumberFormat="0" applyFill="0" applyAlignment="0" applyProtection="0"/>
    <xf numFmtId="241" fontId="40" fillId="0" borderId="56"/>
    <xf numFmtId="0" fontId="105" fillId="0" borderId="58" applyNumberFormat="0" applyFill="0" applyAlignment="0" applyProtection="0"/>
    <xf numFmtId="177" fontId="105" fillId="0" borderId="57" applyNumberFormat="0" applyFill="0" applyAlignment="0" applyProtection="0"/>
    <xf numFmtId="0" fontId="105" fillId="0" borderId="58" applyNumberFormat="0" applyFill="0" applyAlignment="0" applyProtection="0"/>
    <xf numFmtId="241" fontId="40" fillId="0" borderId="56"/>
    <xf numFmtId="0" fontId="105" fillId="0" borderId="57" applyNumberFormat="0" applyFill="0" applyAlignment="0" applyProtection="0"/>
    <xf numFmtId="241" fontId="40" fillId="0" borderId="56"/>
    <xf numFmtId="0" fontId="105" fillId="0" borderId="58" applyNumberFormat="0" applyFill="0" applyAlignment="0" applyProtection="0"/>
    <xf numFmtId="177" fontId="105" fillId="0" borderId="57" applyNumberFormat="0" applyFill="0" applyAlignment="0" applyProtection="0"/>
    <xf numFmtId="0" fontId="105" fillId="0" borderId="58" applyNumberFormat="0" applyFill="0" applyAlignment="0" applyProtection="0"/>
    <xf numFmtId="241" fontId="40" fillId="0" borderId="56"/>
    <xf numFmtId="0" fontId="105" fillId="0" borderId="57" applyNumberFormat="0" applyFill="0" applyAlignment="0" applyProtection="0"/>
    <xf numFmtId="177"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77"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1" fontId="40" fillId="0" borderId="56"/>
    <xf numFmtId="0" fontId="105" fillId="0" borderId="58" applyNumberFormat="0" applyFill="0" applyAlignment="0" applyProtection="0"/>
    <xf numFmtId="241" fontId="40" fillId="0" borderId="56"/>
    <xf numFmtId="0" fontId="105" fillId="0" borderId="58" applyNumberFormat="0" applyFill="0" applyAlignment="0" applyProtection="0"/>
    <xf numFmtId="241" fontId="40" fillId="0" borderId="56"/>
    <xf numFmtId="241"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4" fontId="197" fillId="0" borderId="0" applyNumberFormat="0" applyFill="0" applyBorder="0" applyAlignment="0" applyProtection="0"/>
    <xf numFmtId="214" fontId="117" fillId="0" borderId="39" applyNumberFormat="0" applyFill="0" applyAlignment="0" applyProtection="0"/>
    <xf numFmtId="214" fontId="121" fillId="0" borderId="40" applyNumberFormat="0" applyFill="0" applyAlignment="0" applyProtection="0"/>
    <xf numFmtId="214" fontId="103" fillId="0" borderId="44" applyNumberFormat="0" applyFill="0" applyAlignment="0" applyProtection="0"/>
    <xf numFmtId="214" fontId="103" fillId="0" borderId="0" applyNumberFormat="0" applyFill="0" applyBorder="0" applyAlignment="0" applyProtection="0"/>
    <xf numFmtId="37" fontId="202" fillId="56" borderId="0"/>
    <xf numFmtId="263" fontId="203" fillId="0" borderId="0"/>
    <xf numFmtId="2" fontId="202" fillId="56" borderId="0" applyNumberFormat="0" applyFill="0" applyBorder="0" applyAlignment="0" applyProtection="0"/>
    <xf numFmtId="312"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69" fontId="9" fillId="0" borderId="0"/>
    <xf numFmtId="269" fontId="9" fillId="0" borderId="0"/>
    <xf numFmtId="313"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220" fontId="108" fillId="3" borderId="30"/>
    <xf numFmtId="230" fontId="108" fillId="3" borderId="30"/>
    <xf numFmtId="230" fontId="108" fillId="3" borderId="30"/>
    <xf numFmtId="230" fontId="108" fillId="3" borderId="30"/>
    <xf numFmtId="173" fontId="108" fillId="3" borderId="30"/>
    <xf numFmtId="208" fontId="108" fillId="3" borderId="30"/>
    <xf numFmtId="208" fontId="108" fillId="3" borderId="30"/>
    <xf numFmtId="208" fontId="108" fillId="3" borderId="30"/>
    <xf numFmtId="208" fontId="108" fillId="3" borderId="30"/>
    <xf numFmtId="208" fontId="108" fillId="3" borderId="30"/>
    <xf numFmtId="208" fontId="108" fillId="3" borderId="30"/>
    <xf numFmtId="313" fontId="108" fillId="41" borderId="30"/>
    <xf numFmtId="313" fontId="107" fillId="3" borderId="4"/>
    <xf numFmtId="208" fontId="107" fillId="3" borderId="4"/>
    <xf numFmtId="208" fontId="108"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313"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208" fontId="108" fillId="3" borderId="4"/>
    <xf numFmtId="208" fontId="107" fillId="3" borderId="4"/>
    <xf numFmtId="208" fontId="108" fillId="3" borderId="4"/>
    <xf numFmtId="208" fontId="107" fillId="3" borderId="4"/>
    <xf numFmtId="220" fontId="107" fillId="3" borderId="4"/>
    <xf numFmtId="230" fontId="107" fillId="3" borderId="4"/>
    <xf numFmtId="230" fontId="107" fillId="3" borderId="4"/>
    <xf numFmtId="230" fontId="107" fillId="3" borderId="4"/>
    <xf numFmtId="173" fontId="107" fillId="3" borderId="4"/>
    <xf numFmtId="208" fontId="107" fillId="3" borderId="4"/>
    <xf numFmtId="208" fontId="107" fillId="3" borderId="4"/>
    <xf numFmtId="208" fontId="107" fillId="3" borderId="4"/>
    <xf numFmtId="208" fontId="107" fillId="3" borderId="4"/>
    <xf numFmtId="208" fontId="107" fillId="3" borderId="4"/>
    <xf numFmtId="208" fontId="107" fillId="3" borderId="4"/>
    <xf numFmtId="42" fontId="9" fillId="0" borderId="0" applyFont="0" applyFill="0" applyBorder="0" applyAlignment="0" applyProtection="0"/>
    <xf numFmtId="44" fontId="9" fillId="0" borderId="0" applyFont="0" applyFill="0" applyBorder="0" applyAlignment="0" applyProtection="0"/>
    <xf numFmtId="214" fontId="78" fillId="0" borderId="25" applyNumberFormat="0" applyFill="0" applyAlignment="0" applyProtection="0"/>
    <xf numFmtId="42" fontId="40" fillId="0" borderId="0" applyFont="0" applyFill="0" applyBorder="0" applyAlignment="0" applyProtection="0"/>
    <xf numFmtId="44" fontId="40" fillId="0" borderId="0" applyFont="0" applyFill="0" applyBorder="0" applyAlignment="0" applyProtection="0"/>
    <xf numFmtId="214" fontId="135" fillId="0" borderId="0" applyNumberFormat="0" applyFill="0" applyBorder="0" applyAlignment="0" applyProtection="0"/>
    <xf numFmtId="0" fontId="135" fillId="0" borderId="0" applyNumberFormat="0" applyFill="0" applyBorder="0" applyAlignment="0" applyProtection="0"/>
    <xf numFmtId="177" fontId="135" fillId="0" borderId="0" applyNumberFormat="0" applyFill="0" applyBorder="0" applyAlignment="0" applyProtection="0"/>
    <xf numFmtId="0" fontId="135" fillId="0" borderId="0" applyNumberFormat="0" applyFill="0" applyBorder="0" applyAlignment="0" applyProtection="0"/>
    <xf numFmtId="177" fontId="135" fillId="0" borderId="0" applyNumberFormat="0" applyFill="0" applyBorder="0" applyAlignment="0" applyProtection="0"/>
    <xf numFmtId="0" fontId="135" fillId="0" borderId="0" applyNumberFormat="0" applyFill="0" applyBorder="0" applyAlignment="0" applyProtection="0"/>
    <xf numFmtId="177" fontId="135" fillId="0" borderId="0" applyNumberFormat="0" applyFill="0" applyBorder="0" applyAlignment="0" applyProtection="0"/>
    <xf numFmtId="0" fontId="135" fillId="0" borderId="0" applyNumberFormat="0" applyFill="0" applyBorder="0" applyAlignment="0" applyProtection="0"/>
    <xf numFmtId="177"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76" fontId="207" fillId="0" borderId="0" applyNumberFormat="0" applyFill="0" applyBorder="0" applyAlignment="0" applyProtection="0"/>
    <xf numFmtId="0" fontId="32" fillId="3" borderId="0" applyNumberFormat="0" applyFont="0" applyAlignment="0" applyProtection="0"/>
    <xf numFmtId="177" fontId="32" fillId="3" borderId="0" applyNumberFormat="0" applyFont="0" applyAlignment="0" applyProtection="0"/>
    <xf numFmtId="0" fontId="32" fillId="3" borderId="11" applyNumberFormat="0" applyFont="0" applyAlignment="0" applyProtection="0">
      <protection locked="0"/>
    </xf>
    <xf numFmtId="177" fontId="32" fillId="3" borderId="11" applyNumberFormat="0" applyFont="0" applyAlignment="0" applyProtection="0">
      <protection locked="0"/>
    </xf>
    <xf numFmtId="177" fontId="32" fillId="3" borderId="11" applyNumberFormat="0" applyFont="0" applyAlignment="0" applyProtection="0">
      <protection locked="0"/>
    </xf>
    <xf numFmtId="177"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77" fontId="208" fillId="0" borderId="0" applyNumberFormat="0" applyFill="0" applyBorder="0" applyAlignment="0" applyProtection="0"/>
    <xf numFmtId="38" fontId="43" fillId="71" borderId="59" applyNumberFormat="0" applyFont="0" applyAlignment="0"/>
    <xf numFmtId="1" fontId="132" fillId="0" borderId="0">
      <alignment horizontal="right"/>
    </xf>
    <xf numFmtId="178"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2" fontId="58" fillId="0" borderId="0" applyFont="0" applyFill="0" applyBorder="0" applyProtection="0">
      <alignment horizontal="right"/>
    </xf>
    <xf numFmtId="314" fontId="209" fillId="0" borderId="7" applyBorder="0" applyProtection="0">
      <alignment horizontal="right"/>
    </xf>
    <xf numFmtId="0" fontId="93" fillId="0" borderId="0"/>
    <xf numFmtId="282" fontId="108" fillId="3" borderId="30"/>
    <xf numFmtId="282" fontId="108" fillId="41" borderId="30"/>
    <xf numFmtId="282" fontId="107" fillId="3" borderId="4"/>
    <xf numFmtId="282" fontId="107" fillId="3" borderId="4"/>
    <xf numFmtId="315" fontId="108" fillId="3" borderId="30"/>
    <xf numFmtId="315" fontId="107" fillId="3" borderId="4"/>
    <xf numFmtId="214"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16"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1"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17" fontId="15" fillId="0" borderId="0" applyFont="0" applyFill="0" applyBorder="0" applyAlignment="0" applyProtection="0"/>
    <xf numFmtId="0" fontId="229" fillId="69" borderId="33">
      <alignment horizontal="center"/>
    </xf>
    <xf numFmtId="171" fontId="223" fillId="90" borderId="5">
      <alignment horizontal="center"/>
    </xf>
    <xf numFmtId="284"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18"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19" fontId="238" fillId="92" borderId="0">
      <alignment horizontal="center" vertical="center"/>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1" fontId="212" fillId="3" borderId="14">
      <alignment horizontal="right"/>
    </xf>
    <xf numFmtId="288" fontId="239" fillId="0" borderId="0" applyFont="0" applyBorder="0" applyProtection="0">
      <alignment vertical="center"/>
    </xf>
    <xf numFmtId="319"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171"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320"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281"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1" fontId="215" fillId="62" borderId="5">
      <alignment vertical="center"/>
    </xf>
    <xf numFmtId="171" fontId="215" fillId="62" borderId="5">
      <alignment vertical="center"/>
    </xf>
    <xf numFmtId="171"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1" fontId="215" fillId="62" borderId="5">
      <alignment vertical="center"/>
    </xf>
    <xf numFmtId="171" fontId="215" fillId="62" borderId="5">
      <alignment vertical="center"/>
    </xf>
    <xf numFmtId="171" fontId="215" fillId="62" borderId="5">
      <alignment vertical="center"/>
    </xf>
    <xf numFmtId="0" fontId="245" fillId="18" borderId="21" applyNumberFormat="0" applyAlignment="0" applyProtection="0"/>
    <xf numFmtId="0" fontId="245" fillId="18" borderId="21" applyNumberFormat="0" applyAlignment="0" applyProtection="0"/>
    <xf numFmtId="171" fontId="215" fillId="62" borderId="66">
      <alignment vertical="center"/>
    </xf>
    <xf numFmtId="171" fontId="215" fillId="62" borderId="66">
      <alignment vertical="center"/>
    </xf>
    <xf numFmtId="171" fontId="215" fillId="62" borderId="66">
      <alignment vertical="center"/>
    </xf>
    <xf numFmtId="171" fontId="215" fillId="62" borderId="66">
      <alignment vertical="center"/>
    </xf>
    <xf numFmtId="171" fontId="215" fillId="62" borderId="66">
      <alignment vertical="center"/>
    </xf>
    <xf numFmtId="171" fontId="215" fillId="62" borderId="66">
      <alignment vertical="center"/>
    </xf>
    <xf numFmtId="171" fontId="215" fillId="62" borderId="66">
      <alignment vertical="center"/>
    </xf>
    <xf numFmtId="171" fontId="215" fillId="62" borderId="66">
      <alignment vertical="center"/>
    </xf>
    <xf numFmtId="0" fontId="215" fillId="0" borderId="0" applyFill="0" applyBorder="0" applyProtection="0">
      <alignment horizontal="center"/>
      <protection locked="0"/>
    </xf>
    <xf numFmtId="41" fontId="223" fillId="32" borderId="33">
      <alignment vertical="center"/>
    </xf>
    <xf numFmtId="321" fontId="223" fillId="32" borderId="33">
      <alignment vertical="center"/>
    </xf>
    <xf numFmtId="321" fontId="223" fillId="32" borderId="33">
      <alignment vertical="center"/>
    </xf>
    <xf numFmtId="167"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2" fontId="86" fillId="0" borderId="0" applyFont="0" applyFill="0" applyBorder="0" applyAlignment="0" applyProtection="0"/>
    <xf numFmtId="43" fontId="9" fillId="0" borderId="0" applyFont="0" applyFill="0" applyBorder="0" applyAlignment="0" applyProtection="0"/>
    <xf numFmtId="323" fontId="212" fillId="0" borderId="0" applyFont="0" applyFill="0" applyBorder="0" applyAlignment="0" applyProtection="0"/>
    <xf numFmtId="168" fontId="212" fillId="0" borderId="0" applyFont="0" applyFill="0" applyBorder="0" applyAlignment="0" applyProtection="0"/>
    <xf numFmtId="323" fontId="212" fillId="0" borderId="0" applyFont="0" applyFill="0" applyBorder="0" applyAlignment="0" applyProtection="0"/>
    <xf numFmtId="323" fontId="212" fillId="0" borderId="0" applyFont="0" applyFill="0" applyBorder="0" applyAlignment="0" applyProtection="0"/>
    <xf numFmtId="323" fontId="212" fillId="0" borderId="0" applyFont="0" applyFill="0" applyBorder="0" applyAlignment="0" applyProtection="0"/>
    <xf numFmtId="168" fontId="212" fillId="0" borderId="0" applyFont="0" applyFill="0" applyBorder="0" applyAlignment="0" applyProtection="0"/>
    <xf numFmtId="323" fontId="212" fillId="0" borderId="0" applyFont="0" applyFill="0" applyBorder="0" applyAlignment="0" applyProtection="0"/>
    <xf numFmtId="168" fontId="212" fillId="0" borderId="0" applyFont="0" applyFill="0" applyBorder="0" applyAlignment="0" applyProtection="0"/>
    <xf numFmtId="323" fontId="212" fillId="0" borderId="0" applyFont="0" applyFill="0" applyBorder="0" applyAlignment="0" applyProtection="0"/>
    <xf numFmtId="168" fontId="212" fillId="0" borderId="0" applyFont="0" applyFill="0" applyBorder="0" applyAlignment="0" applyProtection="0"/>
    <xf numFmtId="323" fontId="212" fillId="0" borderId="0" applyFont="0" applyFill="0" applyBorder="0" applyAlignment="0" applyProtection="0"/>
    <xf numFmtId="168" fontId="212" fillId="0" borderId="0" applyFont="0" applyFill="0" applyBorder="0" applyAlignment="0" applyProtection="0"/>
    <xf numFmtId="323" fontId="212" fillId="0" borderId="0" applyFont="0" applyFill="0" applyBorder="0" applyAlignment="0" applyProtection="0"/>
    <xf numFmtId="323" fontId="212" fillId="0" borderId="0" applyFont="0" applyFill="0" applyBorder="0" applyAlignment="0" applyProtection="0"/>
    <xf numFmtId="323" fontId="216" fillId="0" borderId="0" applyFont="0" applyFill="0" applyBorder="0" applyAlignment="0" applyProtection="0"/>
    <xf numFmtId="323" fontId="216" fillId="0" borderId="0" applyFont="0" applyFill="0" applyBorder="0" applyAlignment="0" applyProtection="0"/>
    <xf numFmtId="172" fontId="52"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3" fontId="3" fillId="0" borderId="0" applyFont="0" applyFill="0" applyBorder="0" applyAlignment="0" applyProtection="0"/>
    <xf numFmtId="324" fontId="249" fillId="0" borderId="7" applyFont="0" applyFill="0" applyBorder="0" applyAlignment="0" applyProtection="0"/>
    <xf numFmtId="324"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4" fontId="252" fillId="0" borderId="0"/>
    <xf numFmtId="325" fontId="252" fillId="0" borderId="0"/>
    <xf numFmtId="326" fontId="252" fillId="0" borderId="0"/>
    <xf numFmtId="0" fontId="253" fillId="0" borderId="0">
      <alignment horizontal="left"/>
    </xf>
    <xf numFmtId="0" fontId="254" fillId="0" borderId="0"/>
    <xf numFmtId="0" fontId="255" fillId="0" borderId="0">
      <alignment horizontal="left"/>
    </xf>
    <xf numFmtId="327" fontId="25" fillId="0" borderId="0" applyFill="0" applyBorder="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11" applyFill="0" applyProtection="0"/>
    <xf numFmtId="327" fontId="25" fillId="0" borderId="67" applyFill="0" applyProtection="0"/>
    <xf numFmtId="327" fontId="214" fillId="0" borderId="0" applyFill="0" applyBorder="0" applyProtection="0"/>
    <xf numFmtId="328" fontId="241" fillId="0" borderId="0" applyFont="0" applyFill="0" applyBorder="0" applyAlignment="0" applyProtection="0"/>
    <xf numFmtId="0" fontId="256" fillId="0" borderId="0" applyFont="0" applyFill="0" applyBorder="0" applyAlignment="0" applyProtection="0"/>
    <xf numFmtId="329" fontId="249" fillId="0" borderId="7" applyFont="0" applyFill="0" applyBorder="0" applyAlignment="0" applyProtection="0"/>
    <xf numFmtId="5" fontId="212" fillId="0" borderId="0" applyFill="0" applyBorder="0" applyAlignment="0" applyProtection="0"/>
    <xf numFmtId="5" fontId="212" fillId="0" borderId="0" applyFill="0" applyBorder="0" applyAlignment="0" applyProtection="0"/>
    <xf numFmtId="5" fontId="212" fillId="0" borderId="0" applyFill="0" applyBorder="0" applyAlignment="0" applyProtection="0"/>
    <xf numFmtId="5" fontId="212" fillId="0" borderId="0" applyFill="0" applyBorder="0" applyAlignment="0" applyProtection="0"/>
    <xf numFmtId="5" fontId="212" fillId="0" borderId="0" applyFill="0" applyBorder="0" applyAlignment="0" applyProtection="0"/>
    <xf numFmtId="0" fontId="10" fillId="2" borderId="0" applyNumberFormat="0" applyFont="0" applyFill="0" applyBorder="0" applyProtection="0">
      <alignment horizontal="left"/>
    </xf>
    <xf numFmtId="330" fontId="257" fillId="95" borderId="68" applyNumberFormat="0" applyBorder="0"/>
    <xf numFmtId="330" fontId="257" fillId="95" borderId="68" applyNumberFormat="0" applyBorder="0"/>
    <xf numFmtId="331" fontId="212" fillId="0" borderId="0" applyFill="0" applyBorder="0" applyAlignment="0" applyProtection="0"/>
    <xf numFmtId="331"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10" fillId="96" borderId="0" applyNumberFormat="0" applyBorder="0" applyAlignment="0" applyProtection="0"/>
    <xf numFmtId="41"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8" fontId="212" fillId="0" borderId="0">
      <alignment horizontal="center"/>
      <protection locked="0"/>
    </xf>
    <xf numFmtId="8" fontId="212" fillId="0" borderId="0">
      <alignment horizontal="center"/>
      <protection locked="0"/>
    </xf>
    <xf numFmtId="8" fontId="212" fillId="0" borderId="0">
      <alignment horizontal="center"/>
      <protection locked="0"/>
    </xf>
    <xf numFmtId="8" fontId="212" fillId="0" borderId="0">
      <alignment horizontal="center"/>
      <protection locked="0"/>
    </xf>
    <xf numFmtId="334" fontId="231" fillId="0" borderId="0" applyBorder="0" applyProtection="0"/>
    <xf numFmtId="335" fontId="75" fillId="0" borderId="0" applyFill="0" applyBorder="0">
      <alignment horizontal="right" vertical="top"/>
    </xf>
    <xf numFmtId="0" fontId="260" fillId="0" borderId="0">
      <alignment horizontal="center" wrapText="1"/>
    </xf>
    <xf numFmtId="336" fontId="75" fillId="0" borderId="0" applyFill="0" applyBorder="0" applyAlignment="0" applyProtection="0">
      <alignment horizontal="right" vertical="top"/>
    </xf>
    <xf numFmtId="164" fontId="261" fillId="0" borderId="69" applyFill="0" applyBorder="0" applyProtection="0">
      <alignment horizontal="right" vertical="top"/>
    </xf>
    <xf numFmtId="337" fontId="262" fillId="0" borderId="0">
      <alignment horizontal="left" vertical="top"/>
    </xf>
    <xf numFmtId="0" fontId="75" fillId="0" borderId="0" applyFill="0" applyBorder="0">
      <alignment horizontal="left" vertical="top"/>
    </xf>
    <xf numFmtId="338" fontId="263" fillId="71" borderId="8">
      <alignment horizontal="left"/>
    </xf>
    <xf numFmtId="338" fontId="263" fillId="71" borderId="8">
      <alignment horizontal="left"/>
    </xf>
    <xf numFmtId="338" fontId="263" fillId="71" borderId="8">
      <alignment horizontal="left"/>
    </xf>
    <xf numFmtId="339"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3"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0"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1" fontId="283" fillId="0" borderId="0" applyNumberFormat="0"/>
    <xf numFmtId="340" fontId="284" fillId="0" borderId="0" applyNumberFormat="0" applyFill="0" applyBorder="0" applyAlignment="0">
      <protection locked="0"/>
    </xf>
    <xf numFmtId="342"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3" fontId="288" fillId="0" borderId="0" applyFill="0" applyBorder="0" applyProtection="0"/>
    <xf numFmtId="344" fontId="288" fillId="0" borderId="0" applyFill="0" applyBorder="0" applyProtection="0"/>
    <xf numFmtId="344" fontId="288" fillId="0" borderId="0" applyFill="0" applyBorder="0" applyProtection="0"/>
    <xf numFmtId="343" fontId="288" fillId="0" borderId="0" applyFill="0" applyBorder="0" applyProtection="0"/>
    <xf numFmtId="343" fontId="288" fillId="0" borderId="0" applyFill="0" applyBorder="0" applyProtection="0"/>
    <xf numFmtId="345" fontId="288" fillId="0" borderId="0" applyFill="0" applyBorder="0" applyProtection="0"/>
    <xf numFmtId="346"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1" fontId="212" fillId="98" borderId="5">
      <alignment vertical="center"/>
    </xf>
    <xf numFmtId="3" fontId="290" fillId="0" borderId="72" applyFill="0" applyBorder="0">
      <protection locked="0"/>
    </xf>
    <xf numFmtId="0" fontId="291" fillId="0" borderId="0" applyNumberFormat="0">
      <alignment horizontal="left"/>
    </xf>
    <xf numFmtId="319"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47" fontId="230" fillId="0" borderId="0" applyFont="0" applyFill="0" applyBorder="0" applyAlignment="0" applyProtection="0"/>
    <xf numFmtId="347" fontId="230" fillId="0" borderId="0" applyFont="0" applyFill="0" applyBorder="0" applyAlignment="0" applyProtection="0"/>
    <xf numFmtId="347" fontId="230" fillId="0" borderId="0" applyFont="0" applyFill="0" applyBorder="0" applyAlignment="0" applyProtection="0"/>
    <xf numFmtId="347" fontId="230" fillId="0" borderId="0" applyFont="0" applyFill="0" applyBorder="0" applyAlignment="0" applyProtection="0"/>
    <xf numFmtId="347" fontId="230" fillId="0" borderId="0" applyFont="0" applyFill="0" applyBorder="0" applyAlignment="0" applyProtection="0"/>
    <xf numFmtId="347" fontId="230" fillId="0" borderId="0" applyFont="0" applyFill="0" applyBorder="0" applyAlignment="0" applyProtection="0"/>
    <xf numFmtId="347" fontId="230" fillId="0" borderId="0" applyFont="0" applyFill="0" applyBorder="0" applyAlignment="0" applyProtection="0"/>
    <xf numFmtId="347"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6" fontId="261" fillId="62" borderId="0" applyFill="0"/>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348"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2" fontId="298" fillId="0" borderId="0"/>
    <xf numFmtId="342"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49" fontId="212" fillId="0" borderId="0" applyFont="0" applyFill="0" applyBorder="0" applyAlignment="0" applyProtection="0"/>
    <xf numFmtId="349" fontId="212" fillId="0" borderId="0" applyFont="0" applyFill="0" applyBorder="0" applyAlignment="0" applyProtection="0"/>
    <xf numFmtId="349" fontId="212" fillId="0" borderId="0" applyFont="0" applyFill="0" applyBorder="0" applyAlignment="0" applyProtection="0"/>
    <xf numFmtId="349" fontId="212" fillId="0" borderId="0" applyFont="0" applyFill="0" applyBorder="0" applyAlignment="0" applyProtection="0"/>
    <xf numFmtId="349" fontId="212" fillId="0" borderId="0" applyFont="0" applyFill="0" applyBorder="0" applyAlignment="0" applyProtection="0"/>
    <xf numFmtId="349" fontId="212" fillId="0" borderId="0" applyFont="0" applyFill="0" applyBorder="0" applyAlignment="0" applyProtection="0"/>
    <xf numFmtId="350" fontId="303" fillId="0" borderId="5" applyBorder="0">
      <alignment horizontal="center"/>
    </xf>
    <xf numFmtId="350" fontId="303" fillId="0" borderId="5" applyBorder="0">
      <alignment horizontal="center"/>
    </xf>
    <xf numFmtId="350" fontId="303" fillId="0" borderId="5" applyBorder="0">
      <alignment horizontal="center"/>
    </xf>
    <xf numFmtId="350" fontId="303" fillId="0" borderId="5" applyBorder="0">
      <alignment horizontal="center"/>
    </xf>
    <xf numFmtId="350" fontId="303" fillId="0" borderId="5" applyBorder="0">
      <alignment horizontal="center"/>
    </xf>
    <xf numFmtId="350" fontId="303" fillId="0" borderId="5" applyBorder="0">
      <alignment horizontal="center"/>
    </xf>
    <xf numFmtId="350" fontId="303" fillId="0" borderId="5" applyBorder="0">
      <alignment horizontal="center"/>
    </xf>
    <xf numFmtId="350" fontId="303" fillId="0" borderId="5" applyBorder="0">
      <alignment horizontal="center"/>
    </xf>
    <xf numFmtId="350" fontId="303"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1" fontId="304" fillId="0" borderId="5" applyBorder="0">
      <alignment horizontal="center"/>
    </xf>
    <xf numFmtId="352" fontId="305" fillId="0" borderId="0" applyFill="0" applyBorder="0" applyProtection="0"/>
    <xf numFmtId="349"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3" fontId="212" fillId="0" borderId="0" applyFont="0" applyFill="0" applyBorder="0" applyAlignment="0" applyProtection="0"/>
    <xf numFmtId="353" fontId="212" fillId="0" borderId="0" applyFont="0" applyFill="0" applyBorder="0" applyAlignment="0" applyProtection="0"/>
    <xf numFmtId="353" fontId="212" fillId="0" borderId="0" applyFont="0" applyFill="0" applyBorder="0" applyAlignment="0" applyProtection="0"/>
    <xf numFmtId="353" fontId="212" fillId="0" borderId="0" applyFont="0" applyFill="0" applyBorder="0" applyAlignment="0" applyProtection="0"/>
    <xf numFmtId="353" fontId="212" fillId="0" borderId="0" applyFont="0" applyFill="0" applyBorder="0" applyAlignment="0" applyProtection="0"/>
    <xf numFmtId="353"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518">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56" fontId="218" fillId="0" borderId="0" xfId="17" applyNumberFormat="1" applyFont="1"/>
    <xf numFmtId="170"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75" fontId="313" fillId="0" borderId="0" xfId="25063" applyNumberFormat="1" applyFont="1"/>
    <xf numFmtId="43" fontId="313" fillId="0" borderId="0" xfId="1" applyFont="1"/>
    <xf numFmtId="175" fontId="312" fillId="0" borderId="0" xfId="25063" applyNumberFormat="1" applyFont="1"/>
    <xf numFmtId="176"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75" fontId="312" fillId="4" borderId="0" xfId="25063" applyNumberFormat="1" applyFont="1" applyFill="1"/>
    <xf numFmtId="0" fontId="312" fillId="0" borderId="4" xfId="25063" applyFont="1" applyBorder="1"/>
    <xf numFmtId="0" fontId="312" fillId="4" borderId="0" xfId="25063" applyFont="1" applyFill="1"/>
    <xf numFmtId="176" fontId="312" fillId="0" borderId="0" xfId="25063" applyNumberFormat="1" applyFont="1"/>
    <xf numFmtId="176" fontId="312" fillId="0" borderId="0" xfId="25063" applyNumberFormat="1" applyFont="1" applyAlignment="1">
      <alignment horizontal="right"/>
    </xf>
    <xf numFmtId="176" fontId="311" fillId="0" borderId="0" xfId="25063" applyNumberFormat="1" applyFont="1"/>
    <xf numFmtId="176" fontId="313" fillId="0" borderId="0" xfId="25063" applyNumberFormat="1" applyFont="1" applyAlignment="1">
      <alignment horizontal="center"/>
    </xf>
    <xf numFmtId="176"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76" fontId="322" fillId="0" borderId="0" xfId="25063" applyNumberFormat="1" applyFont="1" applyAlignment="1">
      <alignment horizontal="center"/>
    </xf>
    <xf numFmtId="175" fontId="322" fillId="0" borderId="0" xfId="25063" applyNumberFormat="1" applyFont="1"/>
    <xf numFmtId="176" fontId="322" fillId="0" borderId="0" xfId="25063" applyNumberFormat="1" applyFont="1"/>
    <xf numFmtId="43" fontId="324" fillId="0" borderId="0" xfId="1" applyFont="1"/>
    <xf numFmtId="176" fontId="324" fillId="0" borderId="0" xfId="25063" applyNumberFormat="1" applyFont="1" applyAlignment="1">
      <alignment horizontal="center"/>
    </xf>
    <xf numFmtId="176" fontId="324" fillId="0" borderId="0" xfId="25063" applyNumberFormat="1" applyFont="1" applyAlignment="1">
      <alignment horizontal="right"/>
    </xf>
    <xf numFmtId="176" fontId="324" fillId="0" borderId="0" xfId="25063" applyNumberFormat="1" applyFont="1"/>
    <xf numFmtId="9" fontId="312" fillId="0" borderId="0" xfId="17" applyFont="1"/>
    <xf numFmtId="0" fontId="326" fillId="0" borderId="0" xfId="0" applyFont="1"/>
    <xf numFmtId="176"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76"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75" fontId="313" fillId="0" borderId="0" xfId="0" applyNumberFormat="1" applyFont="1"/>
    <xf numFmtId="175" fontId="312" fillId="0" borderId="0" xfId="0" applyNumberFormat="1" applyFont="1"/>
    <xf numFmtId="176" fontId="312" fillId="0" borderId="0" xfId="0" applyNumberFormat="1" applyFont="1" applyAlignment="1">
      <alignment horizontal="center"/>
    </xf>
    <xf numFmtId="175"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76" fontId="312" fillId="0" borderId="0" xfId="0" applyNumberFormat="1" applyFont="1"/>
    <xf numFmtId="176" fontId="311"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76"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75" fontId="322" fillId="0" borderId="0" xfId="0" applyNumberFormat="1" applyFont="1"/>
    <xf numFmtId="176" fontId="322" fillId="0" borderId="0" xfId="0" applyNumberFormat="1" applyFont="1" applyAlignment="1">
      <alignment horizontal="center"/>
    </xf>
    <xf numFmtId="176" fontId="322" fillId="0" borderId="0" xfId="0" applyNumberFormat="1" applyFont="1"/>
    <xf numFmtId="176" fontId="324" fillId="0" borderId="0" xfId="0" applyNumberFormat="1" applyFont="1"/>
    <xf numFmtId="176" fontId="324" fillId="0" borderId="0" xfId="0" applyNumberFormat="1" applyFont="1" applyAlignment="1">
      <alignment horizontal="center"/>
    </xf>
    <xf numFmtId="176"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75" fontId="312" fillId="0" borderId="61" xfId="0" applyNumberFormat="1" applyFont="1" applyBorder="1"/>
    <xf numFmtId="176" fontId="311" fillId="101" borderId="2" xfId="25063" applyNumberFormat="1" applyFont="1" applyFill="1" applyBorder="1" applyAlignment="1">
      <alignment horizontal="left" vertical="center"/>
    </xf>
    <xf numFmtId="176" fontId="311" fillId="101" borderId="2" xfId="25063" applyNumberFormat="1" applyFont="1" applyFill="1" applyBorder="1" applyAlignment="1">
      <alignment vertical="center"/>
    </xf>
    <xf numFmtId="176"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30" fillId="0" borderId="0" xfId="13" applyFont="1" applyAlignment="1" applyProtection="1"/>
    <xf numFmtId="0" fontId="330" fillId="0" borderId="0" xfId="13" quotePrefix="1" applyFont="1" applyAlignment="1" applyProtection="1"/>
    <xf numFmtId="0" fontId="332" fillId="0" borderId="0" xfId="0" applyFont="1"/>
    <xf numFmtId="0" fontId="331" fillId="0" borderId="0" xfId="0" applyFont="1"/>
    <xf numFmtId="170" fontId="331" fillId="0" borderId="0" xfId="17" applyNumberFormat="1" applyFont="1"/>
    <xf numFmtId="0" fontId="331" fillId="0" borderId="7" xfId="0" applyFont="1" applyBorder="1"/>
    <xf numFmtId="170" fontId="331" fillId="0" borderId="7" xfId="17" applyNumberFormat="1" applyFont="1" applyBorder="1"/>
    <xf numFmtId="0" fontId="331" fillId="0" borderId="4" xfId="0" applyFont="1" applyBorder="1"/>
    <xf numFmtId="0" fontId="331" fillId="0" borderId="11" xfId="0" applyFont="1" applyBorder="1"/>
    <xf numFmtId="170" fontId="331" fillId="0" borderId="11" xfId="17" applyNumberFormat="1" applyFont="1" applyBorder="1"/>
    <xf numFmtId="170" fontId="331" fillId="0" borderId="4" xfId="17" applyNumberFormat="1" applyFont="1" applyBorder="1"/>
    <xf numFmtId="3" fontId="320" fillId="0" borderId="0" xfId="0" applyNumberFormat="1" applyFont="1" applyAlignment="1">
      <alignment horizontal="right"/>
    </xf>
    <xf numFmtId="176" fontId="312" fillId="0" borderId="4" xfId="0" applyNumberFormat="1" applyFont="1" applyBorder="1" applyAlignment="1">
      <alignment horizontal="right"/>
    </xf>
    <xf numFmtId="176" fontId="312" fillId="0" borderId="4" xfId="0" applyNumberFormat="1" applyFont="1" applyBorder="1"/>
    <xf numFmtId="176" fontId="312" fillId="0" borderId="4" xfId="0" applyNumberFormat="1" applyFont="1" applyBorder="1" applyAlignment="1">
      <alignment horizontal="left"/>
    </xf>
    <xf numFmtId="176" fontId="334" fillId="0" borderId="4" xfId="0" applyNumberFormat="1" applyFont="1" applyBorder="1" applyAlignment="1">
      <alignment horizontal="right"/>
    </xf>
    <xf numFmtId="0" fontId="335" fillId="0" borderId="0" xfId="0" applyFont="1"/>
    <xf numFmtId="0" fontId="311" fillId="4" borderId="0" xfId="0" applyFont="1" applyFill="1" applyAlignment="1">
      <alignment horizontal="center"/>
    </xf>
    <xf numFmtId="43" fontId="313" fillId="4" borderId="0" xfId="1" applyFont="1" applyFill="1"/>
    <xf numFmtId="176" fontId="312" fillId="0" borderId="11" xfId="0" applyNumberFormat="1" applyFont="1" applyBorder="1"/>
    <xf numFmtId="176" fontId="312" fillId="0" borderId="7" xfId="0" applyNumberFormat="1" applyFont="1" applyBorder="1"/>
    <xf numFmtId="176" fontId="320" fillId="0" borderId="4" xfId="0" applyNumberFormat="1" applyFont="1" applyBorder="1"/>
    <xf numFmtId="3" fontId="320" fillId="0" borderId="4" xfId="0" applyNumberFormat="1" applyFont="1" applyBorder="1" applyAlignment="1">
      <alignment horizontal="right"/>
    </xf>
    <xf numFmtId="170" fontId="312" fillId="0" borderId="4" xfId="17" applyNumberFormat="1" applyFont="1" applyBorder="1" applyAlignment="1">
      <alignment horizontal="right"/>
    </xf>
    <xf numFmtId="176" fontId="312" fillId="0" borderId="7" xfId="0" applyNumberFormat="1" applyFont="1" applyBorder="1" applyAlignment="1">
      <alignment horizontal="right"/>
    </xf>
    <xf numFmtId="176" fontId="320" fillId="0" borderId="7" xfId="0" quotePrefix="1" applyNumberFormat="1" applyFont="1" applyBorder="1"/>
    <xf numFmtId="37" fontId="320" fillId="0" borderId="7" xfId="0" applyNumberFormat="1" applyFont="1" applyBorder="1" applyAlignment="1">
      <alignment horizontal="right"/>
    </xf>
    <xf numFmtId="0" fontId="320" fillId="0" borderId="0" xfId="0" applyFont="1" applyAlignment="1">
      <alignment horizontal="right"/>
    </xf>
    <xf numFmtId="0" fontId="320" fillId="0" borderId="4" xfId="0" applyFont="1" applyBorder="1" applyAlignment="1">
      <alignment horizontal="right"/>
    </xf>
    <xf numFmtId="170" fontId="312" fillId="0" borderId="7" xfId="0" applyNumberFormat="1" applyFont="1" applyBorder="1" applyAlignment="1">
      <alignment horizontal="right"/>
    </xf>
    <xf numFmtId="0" fontId="337" fillId="0" borderId="0" xfId="0" applyFont="1" applyAlignment="1">
      <alignment horizontal="left" vertical="center" readingOrder="1"/>
    </xf>
    <xf numFmtId="170" fontId="312" fillId="0" borderId="0" xfId="17" applyNumberFormat="1" applyFont="1" applyAlignment="1">
      <alignment horizontal="right"/>
    </xf>
    <xf numFmtId="10" fontId="312" fillId="0" borderId="0" xfId="17" applyNumberFormat="1" applyFont="1" applyAlignment="1">
      <alignment horizontal="right"/>
    </xf>
    <xf numFmtId="0" fontId="312" fillId="0" borderId="61" xfId="0" applyFont="1" applyBorder="1"/>
    <xf numFmtId="170" fontId="312" fillId="0" borderId="7" xfId="17" applyNumberFormat="1" applyFont="1" applyBorder="1" applyAlignment="1">
      <alignment horizontal="right"/>
    </xf>
    <xf numFmtId="170" fontId="312" fillId="0" borderId="11" xfId="17" applyNumberFormat="1" applyFont="1" applyBorder="1" applyAlignment="1">
      <alignment horizontal="center"/>
    </xf>
    <xf numFmtId="37" fontId="312" fillId="0" borderId="0" xfId="0" applyNumberFormat="1" applyFont="1"/>
    <xf numFmtId="0" fontId="312" fillId="0" borderId="7" xfId="25063" applyFont="1" applyBorder="1" applyAlignment="1">
      <alignment horizontal="center"/>
    </xf>
    <xf numFmtId="176" fontId="312" fillId="0" borderId="4" xfId="25063" quotePrefix="1" applyNumberFormat="1" applyFont="1" applyBorder="1" applyAlignment="1">
      <alignment horizontal="left"/>
    </xf>
    <xf numFmtId="176" fontId="320" fillId="0" borderId="4" xfId="25063" quotePrefix="1" applyNumberFormat="1" applyFont="1" applyBorder="1" applyAlignment="1">
      <alignment horizontal="left"/>
    </xf>
    <xf numFmtId="0" fontId="312" fillId="4" borderId="7" xfId="25063" applyFont="1" applyFill="1" applyBorder="1"/>
    <xf numFmtId="176" fontId="312" fillId="0" borderId="4" xfId="25063" applyNumberFormat="1" applyFont="1" applyBorder="1" applyAlignment="1">
      <alignment horizontal="right"/>
    </xf>
    <xf numFmtId="0" fontId="320" fillId="0" borderId="0" xfId="25063" applyFont="1" applyAlignment="1">
      <alignment horizontal="right"/>
    </xf>
    <xf numFmtId="176" fontId="312" fillId="0" borderId="4" xfId="25063" applyNumberFormat="1" applyFont="1" applyBorder="1" applyAlignment="1">
      <alignment horizontal="left"/>
    </xf>
    <xf numFmtId="176" fontId="312" fillId="0" borderId="7" xfId="25063" applyNumberFormat="1" applyFont="1" applyBorder="1" applyAlignment="1">
      <alignment horizontal="right"/>
    </xf>
    <xf numFmtId="176" fontId="312" fillId="0" borderId="7" xfId="25063" applyNumberFormat="1" applyFont="1" applyBorder="1"/>
    <xf numFmtId="0" fontId="337" fillId="0" borderId="0" xfId="25063" applyFont="1" applyAlignment="1">
      <alignment horizontal="left" vertical="center" readingOrder="1"/>
    </xf>
    <xf numFmtId="176" fontId="312" fillId="4" borderId="0" xfId="25063" applyNumberFormat="1" applyFont="1" applyFill="1" applyAlignment="1">
      <alignment horizontal="center"/>
    </xf>
    <xf numFmtId="0" fontId="312" fillId="0" borderId="61" xfId="25063" applyFont="1" applyBorder="1"/>
    <xf numFmtId="176" fontId="312" fillId="0" borderId="4" xfId="25063" applyNumberFormat="1" applyFont="1" applyBorder="1" applyAlignment="1">
      <alignment horizontal="left" wrapText="1"/>
    </xf>
    <xf numFmtId="176" fontId="312" fillId="4" borderId="0" xfId="25063" applyNumberFormat="1" applyFont="1" applyFill="1" applyAlignment="1">
      <alignment horizontal="right"/>
    </xf>
    <xf numFmtId="0" fontId="312" fillId="0" borderId="7" xfId="25063" applyFont="1" applyBorder="1"/>
    <xf numFmtId="176" fontId="312" fillId="4" borderId="0" xfId="25063" applyNumberFormat="1" applyFont="1" applyFill="1"/>
    <xf numFmtId="176" fontId="312" fillId="0" borderId="4" xfId="25063" applyNumberFormat="1" applyFont="1" applyBorder="1"/>
    <xf numFmtId="176" fontId="327" fillId="0" borderId="4" xfId="25063" applyNumberFormat="1" applyFont="1" applyBorder="1"/>
    <xf numFmtId="176" fontId="320" fillId="0" borderId="7" xfId="25063" applyNumberFormat="1" applyFont="1" applyBorder="1" applyAlignment="1">
      <alignment horizontal="right"/>
    </xf>
    <xf numFmtId="355" fontId="320" fillId="0" borderId="4" xfId="25063" applyNumberFormat="1" applyFont="1" applyBorder="1" applyAlignment="1">
      <alignment horizontal="right"/>
    </xf>
    <xf numFmtId="170"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0" fontId="312" fillId="0" borderId="7" xfId="25063" applyNumberFormat="1" applyFont="1" applyBorder="1" applyAlignment="1">
      <alignment horizontal="right"/>
    </xf>
    <xf numFmtId="170" fontId="312" fillId="0" borderId="4" xfId="25063" applyNumberFormat="1" applyFont="1" applyBorder="1" applyAlignment="1">
      <alignment horizontal="right"/>
    </xf>
    <xf numFmtId="0" fontId="312" fillId="0" borderId="7" xfId="25063" applyFont="1" applyBorder="1" applyAlignment="1">
      <alignment horizontal="right"/>
    </xf>
    <xf numFmtId="176"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76" fontId="327" fillId="0" borderId="7" xfId="25063" applyNumberFormat="1" applyFont="1" applyBorder="1" applyAlignment="1">
      <alignment horizontal="right"/>
    </xf>
    <xf numFmtId="176"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76" fontId="320" fillId="0" borderId="4" xfId="25063" applyNumberFormat="1" applyFont="1" applyBorder="1" applyAlignment="1">
      <alignment horizontal="right"/>
    </xf>
    <xf numFmtId="170" fontId="320" fillId="0" borderId="4" xfId="25063" applyNumberFormat="1" applyFont="1" applyBorder="1" applyAlignment="1">
      <alignment horizontal="right"/>
    </xf>
    <xf numFmtId="9" fontId="320" fillId="0" borderId="7" xfId="17" applyFont="1" applyBorder="1" applyAlignment="1">
      <alignment horizontal="right"/>
    </xf>
    <xf numFmtId="176" fontId="327" fillId="0" borderId="7" xfId="25063" applyNumberFormat="1" applyFont="1" applyBorder="1"/>
    <xf numFmtId="170" fontId="320" fillId="0" borderId="7" xfId="25063" applyNumberFormat="1" applyFont="1" applyBorder="1" applyAlignment="1">
      <alignment horizontal="right"/>
    </xf>
    <xf numFmtId="9" fontId="312" fillId="0" borderId="4" xfId="25063" applyNumberFormat="1" applyFont="1" applyBorder="1" applyAlignment="1">
      <alignment horizontal="right"/>
    </xf>
    <xf numFmtId="175" fontId="313" fillId="0" borderId="0" xfId="25063" applyNumberFormat="1" applyFont="1" applyAlignment="1">
      <alignment horizontal="right"/>
    </xf>
    <xf numFmtId="175" fontId="312" fillId="0" borderId="0" xfId="25063" applyNumberFormat="1" applyFont="1" applyAlignment="1">
      <alignment horizontal="right"/>
    </xf>
    <xf numFmtId="176" fontId="311" fillId="0" borderId="11" xfId="25063" applyNumberFormat="1" applyFont="1" applyBorder="1" applyAlignment="1">
      <alignment horizontal="left" vertical="center"/>
    </xf>
    <xf numFmtId="176" fontId="320" fillId="0" borderId="4" xfId="25063" applyNumberFormat="1" applyFont="1" applyBorder="1"/>
    <xf numFmtId="9" fontId="328" fillId="0" borderId="0" xfId="17" applyFont="1"/>
    <xf numFmtId="176" fontId="334" fillId="0" borderId="4" xfId="25063" applyNumberFormat="1" applyFont="1" applyBorder="1" applyAlignment="1">
      <alignment horizontal="right"/>
    </xf>
    <xf numFmtId="37" fontId="312" fillId="0" borderId="0" xfId="25063" applyNumberFormat="1" applyFont="1"/>
    <xf numFmtId="0" fontId="312" fillId="0" borderId="0" xfId="25063" quotePrefix="1" applyFont="1"/>
    <xf numFmtId="0" fontId="312" fillId="0" borderId="4" xfId="25063" quotePrefix="1" applyFont="1" applyBorder="1"/>
    <xf numFmtId="0" fontId="334" fillId="0" borderId="4" xfId="25063" applyFont="1" applyBorder="1" applyAlignment="1">
      <alignment horizontal="right"/>
    </xf>
    <xf numFmtId="37" fontId="312" fillId="0" borderId="7" xfId="25063" applyNumberFormat="1" applyFont="1" applyBorder="1" applyAlignment="1">
      <alignment horizontal="right"/>
    </xf>
    <xf numFmtId="176" fontId="320" fillId="0" borderId="4" xfId="0" quotePrefix="1" applyNumberFormat="1" applyFont="1" applyBorder="1"/>
    <xf numFmtId="37" fontId="320" fillId="0" borderId="4" xfId="0" applyNumberFormat="1" applyFont="1" applyBorder="1" applyAlignment="1">
      <alignment horizontal="right"/>
    </xf>
    <xf numFmtId="3" fontId="320" fillId="0" borderId="7" xfId="0" applyNumberFormat="1" applyFont="1" applyBorder="1" applyAlignment="1">
      <alignment horizontal="right"/>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4" xfId="0" applyFont="1" applyBorder="1"/>
    <xf numFmtId="0" fontId="340" fillId="0" borderId="0" xfId="0" applyFont="1" applyAlignment="1">
      <alignment horizontal="left" vertical="center" readingOrder="1"/>
    </xf>
    <xf numFmtId="0" fontId="320" fillId="0" borderId="7" xfId="0" applyFont="1" applyBorder="1" applyAlignment="1">
      <alignment horizontal="right"/>
    </xf>
    <xf numFmtId="3" fontId="341" fillId="0" borderId="0" xfId="0" applyNumberFormat="1" applyFont="1" applyAlignment="1">
      <alignment horizontal="right" vertical="center" wrapText="1"/>
    </xf>
    <xf numFmtId="176" fontId="312" fillId="4" borderId="4" xfId="25063" applyNumberFormat="1" applyFont="1" applyFill="1" applyBorder="1" applyAlignment="1">
      <alignment horizontal="center"/>
    </xf>
    <xf numFmtId="176" fontId="312" fillId="4" borderId="7" xfId="25063" applyNumberFormat="1" applyFont="1" applyFill="1" applyBorder="1" applyAlignment="1">
      <alignment horizontal="center"/>
    </xf>
    <xf numFmtId="0" fontId="329" fillId="4" borderId="0" xfId="25063" applyFont="1" applyFill="1"/>
    <xf numFmtId="0" fontId="325" fillId="0" borderId="0" xfId="25063" applyFont="1"/>
    <xf numFmtId="170" fontId="311" fillId="101" borderId="2" xfId="17" applyNumberFormat="1" applyFont="1" applyFill="1" applyBorder="1"/>
    <xf numFmtId="170" fontId="311" fillId="101" borderId="2" xfId="25063" applyNumberFormat="1" applyFont="1" applyFill="1" applyBorder="1"/>
    <xf numFmtId="176" fontId="312" fillId="4" borderId="61" xfId="25063" applyNumberFormat="1" applyFont="1" applyFill="1" applyBorder="1" applyAlignment="1">
      <alignment horizontal="center"/>
    </xf>
    <xf numFmtId="176" fontId="312" fillId="4" borderId="7" xfId="25063" applyNumberFormat="1" applyFont="1" applyFill="1" applyBorder="1"/>
    <xf numFmtId="176" fontId="312" fillId="4" borderId="4" xfId="25063" applyNumberFormat="1" applyFont="1" applyFill="1" applyBorder="1" applyAlignment="1">
      <alignment horizontal="left"/>
    </xf>
    <xf numFmtId="0" fontId="312" fillId="4" borderId="61" xfId="25063" applyFont="1" applyFill="1" applyBorder="1"/>
    <xf numFmtId="176"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3" fillId="0" borderId="0" xfId="25063" applyFont="1"/>
    <xf numFmtId="0" fontId="313" fillId="4" borderId="4" xfId="0" applyFont="1" applyFill="1" applyBorder="1"/>
    <xf numFmtId="0" fontId="312"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176"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76"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76" fontId="312" fillId="0" borderId="7" xfId="25063" applyNumberFormat="1" applyFont="1" applyFill="1" applyBorder="1" applyAlignment="1">
      <alignment horizontal="right"/>
    </xf>
    <xf numFmtId="176"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76" fontId="312" fillId="0" borderId="0" xfId="0" applyNumberFormat="1" applyFont="1" applyFill="1"/>
    <xf numFmtId="0" fontId="312" fillId="0" borderId="0" xfId="0" applyFont="1" applyFill="1"/>
    <xf numFmtId="0" fontId="312" fillId="0" borderId="7" xfId="0" applyFont="1" applyFill="1" applyBorder="1"/>
    <xf numFmtId="176"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0" fontId="312" fillId="0" borderId="4" xfId="17" applyNumberFormat="1" applyFont="1" applyFill="1" applyBorder="1" applyAlignment="1">
      <alignment horizontal="right"/>
    </xf>
    <xf numFmtId="176" fontId="312" fillId="0" borderId="4" xfId="0" applyNumberFormat="1" applyFont="1" applyFill="1" applyBorder="1" applyAlignment="1">
      <alignment horizontal="right"/>
    </xf>
    <xf numFmtId="37" fontId="320" fillId="0" borderId="7" xfId="0" applyNumberFormat="1" applyFont="1" applyFill="1" applyBorder="1" applyAlignment="1">
      <alignment horizontal="right"/>
    </xf>
    <xf numFmtId="175" fontId="313" fillId="0" borderId="0" xfId="0" applyNumberFormat="1" applyFont="1" applyFill="1"/>
    <xf numFmtId="176" fontId="320" fillId="0" borderId="7" xfId="0" quotePrefix="1" applyNumberFormat="1" applyFont="1" applyFill="1" applyBorder="1"/>
    <xf numFmtId="37" fontId="320" fillId="0" borderId="4" xfId="0" applyNumberFormat="1" applyFont="1" applyFill="1" applyBorder="1" applyAlignment="1">
      <alignment horizontal="right"/>
    </xf>
    <xf numFmtId="176" fontId="320" fillId="0" borderId="4" xfId="0" quotePrefix="1" applyNumberFormat="1" applyFont="1" applyFill="1" applyBorder="1"/>
    <xf numFmtId="0" fontId="320" fillId="0" borderId="4" xfId="0" applyFont="1" applyFill="1" applyBorder="1" applyAlignment="1">
      <alignment horizontal="right"/>
    </xf>
    <xf numFmtId="354" fontId="320" fillId="0" borderId="4" xfId="0" applyNumberFormat="1" applyFont="1" applyFill="1" applyBorder="1" applyAlignment="1">
      <alignment horizontal="right"/>
    </xf>
    <xf numFmtId="175" fontId="312" fillId="0" borderId="0" xfId="0" applyNumberFormat="1" applyFont="1" applyFill="1"/>
    <xf numFmtId="176" fontId="312" fillId="0" borderId="4" xfId="0" applyNumberFormat="1" applyFont="1" applyFill="1" applyBorder="1" applyAlignment="1">
      <alignment horizontal="left"/>
    </xf>
    <xf numFmtId="170" fontId="312" fillId="0" borderId="7" xfId="17" applyNumberFormat="1" applyFont="1" applyFill="1" applyBorder="1" applyAlignment="1">
      <alignment horizontal="right"/>
    </xf>
    <xf numFmtId="170" fontId="320" fillId="0" borderId="7" xfId="17" applyNumberFormat="1" applyFont="1" applyFill="1" applyBorder="1" applyAlignment="1">
      <alignment horizontal="right"/>
    </xf>
    <xf numFmtId="176" fontId="312" fillId="0" borderId="7" xfId="25063" applyNumberFormat="1" applyFont="1" applyFill="1" applyBorder="1"/>
    <xf numFmtId="176"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76" fontId="312" fillId="0" borderId="0" xfId="25063" applyNumberFormat="1" applyFont="1" applyFill="1" applyAlignment="1">
      <alignment horizontal="right"/>
    </xf>
    <xf numFmtId="0" fontId="312" fillId="0" borderId="4" xfId="25063" applyFont="1" applyFill="1" applyBorder="1"/>
    <xf numFmtId="176" fontId="334" fillId="0" borderId="4" xfId="25063" applyNumberFormat="1" applyFont="1" applyFill="1" applyBorder="1" applyAlignment="1">
      <alignment horizontal="right"/>
    </xf>
    <xf numFmtId="0" fontId="312" fillId="0" borderId="7" xfId="25063" applyFont="1" applyFill="1" applyBorder="1"/>
    <xf numFmtId="175" fontId="312" fillId="0" borderId="0" xfId="25063" applyNumberFormat="1" applyFont="1" applyFill="1"/>
    <xf numFmtId="355" fontId="312" fillId="0" borderId="4" xfId="25063" applyNumberFormat="1" applyFont="1" applyBorder="1" applyAlignment="1">
      <alignment horizontal="right"/>
    </xf>
    <xf numFmtId="0" fontId="344" fillId="0" borderId="0" xfId="0" applyFont="1" applyAlignment="1">
      <alignment vertical="center" wrapText="1"/>
    </xf>
    <xf numFmtId="3" fontId="318" fillId="0" borderId="7" xfId="0" applyNumberFormat="1" applyFont="1" applyBorder="1" applyAlignment="1">
      <alignment horizontal="right" vertical="center" wrapText="1"/>
    </xf>
    <xf numFmtId="176" fontId="320" fillId="0" borderId="7" xfId="0" applyNumberFormat="1" applyFont="1" applyBorder="1" applyAlignment="1">
      <alignment horizontal="right"/>
    </xf>
    <xf numFmtId="176" fontId="320" fillId="0" borderId="4" xfId="0" applyNumberFormat="1" applyFont="1" applyBorder="1" applyAlignment="1">
      <alignment horizontal="right"/>
    </xf>
    <xf numFmtId="176" fontId="320" fillId="4" borderId="4" xfId="0" applyNumberFormat="1" applyFont="1" applyFill="1" applyBorder="1"/>
    <xf numFmtId="0" fontId="312" fillId="4" borderId="7" xfId="0" applyFont="1" applyFill="1" applyBorder="1"/>
    <xf numFmtId="176"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0" fontId="312" fillId="4" borderId="4" xfId="17" applyNumberFormat="1" applyFont="1" applyFill="1" applyBorder="1" applyAlignment="1">
      <alignment horizontal="right"/>
    </xf>
    <xf numFmtId="0" fontId="320" fillId="4" borderId="7" xfId="0" applyFont="1" applyFill="1" applyBorder="1" applyAlignment="1">
      <alignment horizontal="right"/>
    </xf>
    <xf numFmtId="175" fontId="320" fillId="0" borderId="0" xfId="0" applyNumberFormat="1" applyFont="1"/>
    <xf numFmtId="176" fontId="320" fillId="0" borderId="4" xfId="0" applyNumberFormat="1" applyFont="1" applyBorder="1" applyAlignment="1">
      <alignment horizontal="left"/>
    </xf>
    <xf numFmtId="176" fontId="320" fillId="0" borderId="7" xfId="0" applyNumberFormat="1" applyFont="1" applyBorder="1"/>
    <xf numFmtId="170" fontId="320" fillId="0" borderId="4" xfId="0" applyNumberFormat="1" applyFont="1" applyBorder="1" applyAlignment="1">
      <alignment horizontal="right"/>
    </xf>
    <xf numFmtId="170" fontId="320" fillId="0" borderId="4" xfId="0" applyNumberFormat="1" applyFont="1" applyFill="1" applyBorder="1" applyAlignment="1">
      <alignment horizontal="right"/>
    </xf>
    <xf numFmtId="0" fontId="320" fillId="4" borderId="0" xfId="0" applyFont="1" applyFill="1"/>
    <xf numFmtId="176"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75" fontId="322" fillId="0" borderId="0" xfId="25063" applyNumberFormat="1" applyFont="1" applyFill="1"/>
    <xf numFmtId="176" fontId="322" fillId="0" borderId="0" xfId="25063" applyNumberFormat="1" applyFont="1" applyFill="1" applyAlignment="1">
      <alignment horizontal="center"/>
    </xf>
    <xf numFmtId="176" fontId="322" fillId="0" borderId="0" xfId="25063" applyNumberFormat="1" applyFont="1" applyFill="1"/>
    <xf numFmtId="176"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76" fontId="312" fillId="4" borderId="0" xfId="25063" applyNumberFormat="1" applyFont="1" applyFill="1" applyBorder="1" applyAlignment="1">
      <alignment horizontal="center"/>
    </xf>
    <xf numFmtId="176" fontId="312" fillId="0" borderId="0" xfId="25063" applyNumberFormat="1" applyFont="1" applyFill="1"/>
    <xf numFmtId="176" fontId="311" fillId="0" borderId="2" xfId="25063" applyNumberFormat="1" applyFont="1" applyFill="1" applyBorder="1"/>
    <xf numFmtId="43"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175" fontId="312" fillId="0" borderId="0" xfId="0" applyNumberFormat="1" applyFont="1" applyFill="1" applyAlignment="1">
      <alignment horizontal="right"/>
    </xf>
    <xf numFmtId="0" fontId="313" fillId="4" borderId="7" xfId="0" applyFont="1" applyFill="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0" fontId="318" fillId="0" borderId="4" xfId="0" applyFont="1" applyFill="1" applyBorder="1" applyAlignment="1">
      <alignment horizontal="righ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75" fontId="312" fillId="0" borderId="0" xfId="0" applyNumberFormat="1" applyFont="1" applyBorder="1"/>
    <xf numFmtId="0" fontId="346" fillId="0" borderId="0" xfId="0" applyFont="1"/>
    <xf numFmtId="355"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76" fontId="320" fillId="0" borderId="4" xfId="0" applyNumberFormat="1" applyFont="1" applyFill="1" applyBorder="1" applyAlignment="1">
      <alignment horizontal="right"/>
    </xf>
    <xf numFmtId="176" fontId="347" fillId="0" borderId="0" xfId="25063" applyNumberFormat="1" applyFont="1" applyFill="1" applyAlignment="1">
      <alignment horizontal="left" vertical="center"/>
    </xf>
    <xf numFmtId="176" fontId="347" fillId="0" borderId="0" xfId="25063" applyNumberFormat="1" applyFont="1" applyFill="1" applyBorder="1" applyAlignment="1">
      <alignment horizontal="left" vertical="center"/>
    </xf>
    <xf numFmtId="176"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76" fontId="312" fillId="0" borderId="0" xfId="25063" applyNumberFormat="1" applyFont="1" applyBorder="1" applyAlignment="1">
      <alignment horizontal="center"/>
    </xf>
    <xf numFmtId="171"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10" fontId="331" fillId="0" borderId="4" xfId="17" applyNumberFormat="1" applyFont="1" applyBorder="1"/>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76" fontId="312" fillId="4" borderId="4" xfId="0" applyNumberFormat="1" applyFont="1" applyFill="1" applyBorder="1" applyAlignment="1">
      <alignment horizontal="right"/>
    </xf>
    <xf numFmtId="354" fontId="320" fillId="4" borderId="4" xfId="0" applyNumberFormat="1" applyFont="1" applyFill="1" applyBorder="1" applyAlignment="1">
      <alignment horizontal="right"/>
    </xf>
    <xf numFmtId="170" fontId="312" fillId="4" borderId="7" xfId="0" applyNumberFormat="1" applyFont="1" applyFill="1" applyBorder="1" applyAlignment="1">
      <alignment horizontal="right"/>
    </xf>
    <xf numFmtId="170" fontId="312" fillId="4" borderId="7" xfId="17" applyNumberFormat="1" applyFont="1" applyFill="1" applyBorder="1" applyAlignment="1">
      <alignment horizontal="right"/>
    </xf>
    <xf numFmtId="170" fontId="320" fillId="4" borderId="7" xfId="17" applyNumberFormat="1" applyFont="1" applyFill="1" applyBorder="1" applyAlignment="1">
      <alignment horizontal="right"/>
    </xf>
    <xf numFmtId="176" fontId="312" fillId="4" borderId="4" xfId="25063" applyNumberFormat="1" applyFont="1" applyFill="1" applyBorder="1" applyAlignment="1">
      <alignment horizontal="right"/>
    </xf>
    <xf numFmtId="176" fontId="312" fillId="4" borderId="7" xfId="25063" applyNumberFormat="1" applyFont="1" applyFill="1" applyBorder="1" applyAlignment="1">
      <alignment horizontal="right"/>
    </xf>
    <xf numFmtId="176" fontId="320" fillId="4" borderId="4" xfId="0" applyNumberFormat="1" applyFont="1" applyFill="1" applyBorder="1" applyAlignment="1">
      <alignment horizontal="right"/>
    </xf>
    <xf numFmtId="176" fontId="320" fillId="4" borderId="7" xfId="0" applyNumberFormat="1" applyFont="1" applyFill="1" applyBorder="1" applyAlignment="1">
      <alignment horizontal="right"/>
    </xf>
    <xf numFmtId="176" fontId="320" fillId="4" borderId="4" xfId="25063" applyNumberFormat="1" applyFont="1" applyFill="1" applyBorder="1" applyAlignment="1">
      <alignment horizontal="right"/>
    </xf>
    <xf numFmtId="170" fontId="312" fillId="4" borderId="7" xfId="25063" applyNumberFormat="1" applyFont="1" applyFill="1" applyBorder="1" applyAlignment="1">
      <alignment horizontal="right"/>
    </xf>
    <xf numFmtId="170" fontId="320" fillId="4" borderId="4" xfId="0" applyNumberFormat="1" applyFont="1" applyFill="1" applyBorder="1" applyAlignment="1">
      <alignment horizontal="right"/>
    </xf>
    <xf numFmtId="175" fontId="314" fillId="0" borderId="0" xfId="0" applyNumberFormat="1" applyFont="1"/>
    <xf numFmtId="9" fontId="312" fillId="0" borderId="0" xfId="25063" applyNumberFormat="1" applyFont="1" applyAlignment="1">
      <alignment horizontal="right"/>
    </xf>
    <xf numFmtId="0" fontId="349" fillId="0" borderId="0" xfId="0" applyFont="1" applyAlignment="1">
      <alignment horizontal="left"/>
    </xf>
    <xf numFmtId="0" fontId="316" fillId="0" borderId="4" xfId="25063" applyFont="1" applyBorder="1" applyAlignment="1">
      <alignment horizontal="center"/>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76" fontId="320" fillId="4" borderId="7" xfId="25063" quotePrefix="1" applyNumberFormat="1" applyFont="1" applyFill="1" applyBorder="1"/>
    <xf numFmtId="175" fontId="313" fillId="4" borderId="0" xfId="25063" applyNumberFormat="1" applyFont="1" applyFill="1"/>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0" fontId="320" fillId="0" borderId="0" xfId="0" applyNumberFormat="1" applyFont="1" applyFill="1" applyBorder="1" applyAlignment="1">
      <alignment horizontal="right"/>
    </xf>
    <xf numFmtId="175"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76" fontId="311" fillId="101" borderId="2" xfId="25063" applyNumberFormat="1" applyFont="1" applyFill="1" applyBorder="1" applyAlignment="1">
      <alignment horizontal="right" vertical="center"/>
    </xf>
    <xf numFmtId="176" fontId="312" fillId="4" borderId="61" xfId="25063" applyNumberFormat="1" applyFont="1" applyFill="1" applyBorder="1" applyAlignment="1">
      <alignment horizontal="right"/>
    </xf>
    <xf numFmtId="176" fontId="320" fillId="4" borderId="0" xfId="25063" applyNumberFormat="1" applyFont="1" applyFill="1" applyAlignment="1">
      <alignment horizontal="right"/>
    </xf>
    <xf numFmtId="176" fontId="320" fillId="0" borderId="0" xfId="25063" applyNumberFormat="1" applyFont="1" applyAlignment="1">
      <alignment horizontal="right"/>
    </xf>
    <xf numFmtId="176" fontId="313" fillId="4" borderId="7" xfId="25063" applyNumberFormat="1" applyFont="1" applyFill="1" applyBorder="1" applyAlignment="1">
      <alignment horizontal="right"/>
    </xf>
    <xf numFmtId="176" fontId="327" fillId="4" borderId="61" xfId="25063" applyNumberFormat="1" applyFont="1" applyFill="1" applyBorder="1" applyAlignment="1">
      <alignment horizontal="right"/>
    </xf>
    <xf numFmtId="176" fontId="312" fillId="4" borderId="0" xfId="25063" applyNumberFormat="1" applyFont="1" applyFill="1" applyBorder="1" applyAlignment="1">
      <alignment horizontal="right"/>
    </xf>
    <xf numFmtId="176" fontId="320" fillId="4" borderId="0" xfId="25063" applyNumberFormat="1" applyFont="1" applyFill="1" applyBorder="1" applyAlignment="1">
      <alignment horizontal="right"/>
    </xf>
    <xf numFmtId="176" fontId="311" fillId="101" borderId="45" xfId="25063" applyNumberFormat="1" applyFont="1" applyFill="1" applyBorder="1" applyAlignment="1">
      <alignment horizontal="right"/>
    </xf>
    <xf numFmtId="176" fontId="311" fillId="0" borderId="2" xfId="25063" applyNumberFormat="1" applyFont="1" applyFill="1" applyBorder="1" applyAlignment="1">
      <alignment horizontal="right"/>
    </xf>
    <xf numFmtId="176" fontId="327" fillId="0" borderId="45" xfId="25063" applyNumberFormat="1" applyFont="1" applyFill="1" applyBorder="1" applyAlignment="1">
      <alignment horizontal="right"/>
    </xf>
    <xf numFmtId="176" fontId="311" fillId="101" borderId="2" xfId="25063" applyNumberFormat="1" applyFont="1" applyFill="1" applyBorder="1" applyAlignment="1">
      <alignment horizontal="right"/>
    </xf>
    <xf numFmtId="170" fontId="311" fillId="101" borderId="2" xfId="25063" applyNumberFormat="1" applyFont="1" applyFill="1" applyBorder="1" applyAlignment="1">
      <alignment horizontal="right"/>
    </xf>
    <xf numFmtId="170" fontId="311" fillId="101" borderId="2" xfId="17" applyNumberFormat="1" applyFont="1" applyFill="1" applyBorder="1" applyAlignment="1">
      <alignment horizontal="right"/>
    </xf>
    <xf numFmtId="0" fontId="312" fillId="0" borderId="0" xfId="25063" applyFont="1" applyAlignment="1"/>
    <xf numFmtId="176" fontId="320" fillId="4" borderId="7" xfId="25063" applyNumberFormat="1" applyFont="1" applyFill="1" applyBorder="1" applyAlignment="1">
      <alignment horizontal="right"/>
    </xf>
    <xf numFmtId="176" fontId="328" fillId="4" borderId="4" xfId="25063" applyNumberFormat="1" applyFont="1" applyFill="1" applyBorder="1" applyAlignment="1">
      <alignment horizontal="right"/>
    </xf>
    <xf numFmtId="176" fontId="313" fillId="4" borderId="61" xfId="25063" applyNumberFormat="1" applyFont="1" applyFill="1" applyBorder="1" applyAlignment="1">
      <alignment horizontal="right"/>
    </xf>
    <xf numFmtId="176" fontId="334" fillId="4" borderId="7" xfId="25063" applyNumberFormat="1" applyFont="1" applyFill="1" applyBorder="1" applyAlignment="1">
      <alignment horizontal="right"/>
    </xf>
    <xf numFmtId="170" fontId="312" fillId="0" borderId="4" xfId="25063" applyNumberFormat="1" applyFont="1" applyFill="1" applyBorder="1" applyAlignment="1">
      <alignment horizontal="right"/>
    </xf>
    <xf numFmtId="37" fontId="320" fillId="0" borderId="7" xfId="25063" applyNumberFormat="1" applyFont="1" applyFill="1" applyBorder="1" applyAlignment="1">
      <alignment horizontal="right"/>
    </xf>
    <xf numFmtId="170" fontId="320" fillId="0" borderId="4" xfId="17" applyNumberFormat="1" applyFont="1" applyFill="1" applyBorder="1" applyAlignment="1">
      <alignment horizontal="right"/>
    </xf>
    <xf numFmtId="170"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39" fontId="312" fillId="0" borderId="4" xfId="25063" applyNumberFormat="1" applyFont="1" applyBorder="1" applyAlignment="1">
      <alignment horizontal="right"/>
    </xf>
    <xf numFmtId="9" fontId="312" fillId="0" borderId="4" xfId="17" applyFont="1" applyBorder="1" applyAlignment="1">
      <alignment horizontal="right"/>
    </xf>
    <xf numFmtId="176" fontId="312" fillId="0" borderId="4" xfId="25063" applyNumberFormat="1" applyFont="1" applyFill="1" applyBorder="1" applyAlignment="1">
      <alignment horizontal="right"/>
    </xf>
    <xf numFmtId="0" fontId="312" fillId="0" borderId="11" xfId="25063" applyFont="1" applyBorder="1" applyAlignment="1">
      <alignment horizontal="right"/>
    </xf>
    <xf numFmtId="175" fontId="312" fillId="0" borderId="0" xfId="25063" applyNumberFormat="1" applyFont="1" applyAlignment="1"/>
    <xf numFmtId="0" fontId="312" fillId="4" borderId="0" xfId="25063" applyFont="1" applyFill="1" applyAlignment="1">
      <alignment horizontal="right"/>
    </xf>
    <xf numFmtId="175" fontId="312" fillId="4" borderId="0" xfId="25063" applyNumberFormat="1" applyFont="1" applyFill="1" applyAlignment="1">
      <alignment horizontal="right"/>
    </xf>
    <xf numFmtId="0" fontId="312" fillId="0" borderId="61" xfId="25063" applyFont="1" applyBorder="1" applyAlignment="1">
      <alignment horizontal="right"/>
    </xf>
    <xf numFmtId="176" fontId="312" fillId="0" borderId="61" xfId="25063" applyNumberFormat="1" applyFont="1" applyBorder="1" applyAlignment="1">
      <alignment horizontal="right"/>
    </xf>
    <xf numFmtId="0" fontId="327" fillId="0" borderId="75" xfId="25063" applyFont="1" applyBorder="1" applyAlignment="1">
      <alignment vertical="center"/>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76" fontId="320" fillId="4" borderId="0" xfId="0" applyNumberFormat="1" applyFont="1" applyFill="1" applyAlignment="1">
      <alignment horizontal="right"/>
    </xf>
    <xf numFmtId="0" fontId="312" fillId="4" borderId="0" xfId="0" applyFont="1" applyFill="1" applyAlignment="1">
      <alignment horizontal="right"/>
    </xf>
    <xf numFmtId="176" fontId="312" fillId="4" borderId="0" xfId="0" applyNumberFormat="1" applyFont="1" applyFill="1" applyAlignment="1">
      <alignment horizontal="right"/>
    </xf>
    <xf numFmtId="0" fontId="312" fillId="0" borderId="61" xfId="0" applyFont="1" applyBorder="1" applyAlignment="1">
      <alignment horizontal="right"/>
    </xf>
    <xf numFmtId="176"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354" fontId="312" fillId="0" borderId="4" xfId="0" applyNumberFormat="1" applyFont="1" applyBorder="1" applyAlignment="1">
      <alignment horizontal="right"/>
    </xf>
    <xf numFmtId="37" fontId="312" fillId="4" borderId="7" xfId="0" applyNumberFormat="1" applyFont="1" applyFill="1" applyBorder="1" applyAlignment="1">
      <alignment horizontal="right"/>
    </xf>
    <xf numFmtId="37" fontId="312" fillId="4" borderId="4" xfId="0" applyNumberFormat="1" applyFont="1" applyFill="1" applyBorder="1" applyAlignment="1">
      <alignment horizontal="right"/>
    </xf>
    <xf numFmtId="354" fontId="312" fillId="4" borderId="4" xfId="0" applyNumberFormat="1" applyFont="1" applyFill="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76"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75"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3" fontId="319" fillId="0" borderId="0" xfId="0" applyNumberFormat="1" applyFont="1" applyAlignment="1">
      <alignment horizontal="right"/>
    </xf>
    <xf numFmtId="3" fontId="318" fillId="0" borderId="0" xfId="0" applyNumberFormat="1" applyFont="1" applyAlignment="1">
      <alignment horizontal="right"/>
    </xf>
    <xf numFmtId="0" fontId="312" fillId="4" borderId="4" xfId="0" applyFont="1" applyFill="1" applyBorder="1" applyAlignment="1">
      <alignment horizontal="right"/>
    </xf>
    <xf numFmtId="0" fontId="312" fillId="0" borderId="11" xfId="0" applyFont="1" applyBorder="1" applyAlignment="1">
      <alignment horizontal="right"/>
    </xf>
    <xf numFmtId="3" fontId="319" fillId="0" borderId="7" xfId="0" applyNumberFormat="1" applyFont="1" applyBorder="1" applyAlignment="1">
      <alignment horizontal="right"/>
    </xf>
    <xf numFmtId="176" fontId="313" fillId="0" borderId="0" xfId="0" applyNumberFormat="1" applyFont="1" applyAlignment="1">
      <alignment horizontal="right"/>
    </xf>
    <xf numFmtId="0" fontId="322" fillId="0" borderId="0" xfId="0" applyFont="1" applyAlignment="1">
      <alignment horizontal="right"/>
    </xf>
    <xf numFmtId="176" fontId="322" fillId="0" borderId="0" xfId="0" applyNumberFormat="1" applyFont="1" applyAlignment="1">
      <alignment horizontal="right"/>
    </xf>
    <xf numFmtId="175" fontId="322" fillId="0" borderId="0" xfId="0" applyNumberFormat="1" applyFont="1" applyAlignment="1">
      <alignment horizontal="right"/>
    </xf>
    <xf numFmtId="0" fontId="322" fillId="0" borderId="0" xfId="13" applyFont="1" applyAlignment="1" applyProtection="1">
      <alignment horizontal="right" vertical="center"/>
    </xf>
    <xf numFmtId="176" fontId="313" fillId="101" borderId="2" xfId="25063" applyNumberFormat="1" applyFont="1" applyFill="1" applyBorder="1" applyAlignment="1">
      <alignment horizontal="right"/>
    </xf>
    <xf numFmtId="176" fontId="313" fillId="0" borderId="0" xfId="25063" applyNumberFormat="1" applyFont="1" applyAlignment="1">
      <alignment horizontal="right"/>
    </xf>
    <xf numFmtId="176" fontId="313" fillId="101" borderId="2" xfId="25063" applyNumberFormat="1" applyFont="1" applyFill="1" applyBorder="1" applyAlignment="1">
      <alignment horizontal="right" vertical="center"/>
    </xf>
    <xf numFmtId="176" fontId="311" fillId="0" borderId="0" xfId="25063" applyNumberFormat="1" applyFont="1" applyAlignment="1">
      <alignment horizontal="right"/>
    </xf>
    <xf numFmtId="17" fontId="312" fillId="0" borderId="0" xfId="25063" applyNumberFormat="1" applyFont="1" applyAlignment="1">
      <alignment horizontal="right"/>
    </xf>
    <xf numFmtId="176"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76" fontId="317" fillId="101" borderId="2" xfId="25063" applyNumberFormat="1" applyFont="1" applyFill="1" applyBorder="1" applyAlignment="1">
      <alignment horizontal="right" vertical="center"/>
    </xf>
    <xf numFmtId="176" fontId="328" fillId="0" borderId="16" xfId="0" applyNumberFormat="1" applyFont="1" applyBorder="1" applyAlignment="1">
      <alignment horizontal="right"/>
    </xf>
    <xf numFmtId="175" fontId="312" fillId="0" borderId="0" xfId="0" applyNumberFormat="1" applyFont="1" applyAlignment="1">
      <alignment horizontal="right"/>
    </xf>
    <xf numFmtId="176"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0" fontId="336" fillId="0" borderId="4" xfId="25061" applyNumberFormat="1" applyFont="1" applyBorder="1" applyAlignment="1">
      <alignment horizontal="right"/>
    </xf>
    <xf numFmtId="170" fontId="336" fillId="0" borderId="4" xfId="25061" applyNumberFormat="1" applyFont="1" applyFill="1" applyBorder="1" applyAlignment="1">
      <alignment horizontal="right"/>
    </xf>
    <xf numFmtId="170" fontId="336" fillId="0" borderId="7" xfId="25061" applyNumberFormat="1" applyFont="1" applyBorder="1" applyAlignment="1">
      <alignment horizontal="right"/>
    </xf>
    <xf numFmtId="170" fontId="336" fillId="0" borderId="7" xfId="25061" applyNumberFormat="1" applyFont="1" applyFill="1" applyBorder="1" applyAlignment="1">
      <alignment horizontal="right"/>
    </xf>
    <xf numFmtId="176" fontId="312" fillId="0" borderId="11" xfId="0" applyNumberFormat="1" applyFont="1" applyBorder="1" applyAlignment="1">
      <alignment horizontal="right"/>
    </xf>
    <xf numFmtId="176" fontId="312" fillId="0" borderId="11" xfId="0" applyNumberFormat="1" applyFont="1" applyFill="1" applyBorder="1" applyAlignment="1">
      <alignment horizontal="right"/>
    </xf>
    <xf numFmtId="41" fontId="320" fillId="0" borderId="4" xfId="25061" applyNumberFormat="1" applyFont="1" applyBorder="1" applyAlignment="1">
      <alignment horizontal="right"/>
    </xf>
    <xf numFmtId="41" fontId="320" fillId="0" borderId="4" xfId="25061" applyNumberFormat="1" applyFont="1" applyFill="1" applyBorder="1" applyAlignment="1">
      <alignment horizontal="right"/>
    </xf>
    <xf numFmtId="37" fontId="312" fillId="0" borderId="7" xfId="0" applyNumberFormat="1" applyFont="1" applyBorder="1" applyAlignment="1">
      <alignment horizontal="right"/>
    </xf>
    <xf numFmtId="37" fontId="312" fillId="0" borderId="7" xfId="0"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76" fontId="312" fillId="0" borderId="11" xfId="25063" applyNumberFormat="1" applyFont="1" applyBorder="1" applyAlignment="1">
      <alignment horizontal="right"/>
    </xf>
    <xf numFmtId="176"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13" fillId="0" borderId="7" xfId="25063" applyFont="1" applyBorder="1" applyAlignment="1">
      <alignment horizontal="right"/>
    </xf>
    <xf numFmtId="0" fontId="327" fillId="0" borderId="0" xfId="25063" applyFont="1" applyBorder="1" applyAlignment="1">
      <alignment horizontal="right" vertical="center"/>
    </xf>
    <xf numFmtId="176" fontId="311" fillId="0" borderId="11" xfId="25063" applyNumberFormat="1" applyFont="1" applyBorder="1" applyAlignment="1">
      <alignment horizontal="right" vertical="center"/>
    </xf>
    <xf numFmtId="0" fontId="328" fillId="0" borderId="61" xfId="25063" applyFont="1" applyBorder="1" applyAlignment="1">
      <alignment horizontal="right"/>
    </xf>
    <xf numFmtId="171" fontId="312" fillId="0" borderId="4" xfId="1" applyNumberFormat="1" applyFont="1" applyBorder="1" applyAlignment="1">
      <alignment horizontal="right"/>
    </xf>
    <xf numFmtId="0" fontId="312" fillId="0" borderId="0" xfId="25063" applyFont="1" applyAlignment="1">
      <alignment wrapText="1"/>
    </xf>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5" fillId="0" borderId="0" xfId="0" applyFont="1" applyAlignment="1">
      <alignment horizontal="left" wrapText="1"/>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0" fontId="345" fillId="0" borderId="0" xfId="0" applyFont="1" applyAlignment="1">
      <alignment horizontal="lef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haredStrings" Target="sharedString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en-US" sz="3200" b="1">
              <a:solidFill>
                <a:srgbClr val="083BA5"/>
              </a:solidFill>
              <a:latin typeface="Century Gothic" panose="020B0502020202020204" pitchFamily="34" charset="0"/>
              <a:ea typeface="+mj-ea"/>
              <a:cs typeface="+mj-cs"/>
            </a:rPr>
            <a:t>2Q 2019</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41216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August 29, 2019</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16</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13</xdr:col>
      <xdr:colOff>4372841</xdr:colOff>
      <xdr:row>0</xdr:row>
      <xdr:rowOff>65561</xdr:rowOff>
    </xdr:from>
    <xdr:to>
      <xdr:col>16</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16</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14</xdr:col>
      <xdr:colOff>445326</xdr:colOff>
      <xdr:row>0</xdr:row>
      <xdr:rowOff>90302</xdr:rowOff>
    </xdr:from>
    <xdr:to>
      <xdr:col>15</xdr:col>
      <xdr:colOff>762116</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16</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14</xdr:col>
      <xdr:colOff>406978</xdr:colOff>
      <xdr:row>0</xdr:row>
      <xdr:rowOff>207818</xdr:rowOff>
    </xdr:from>
    <xdr:to>
      <xdr:col>15</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17</xdr:col>
      <xdr:colOff>19370</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15</xdr:col>
      <xdr:colOff>108857</xdr:colOff>
      <xdr:row>0</xdr:row>
      <xdr:rowOff>122464</xdr:rowOff>
    </xdr:from>
    <xdr:to>
      <xdr:col>15</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16</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14</xdr:col>
      <xdr:colOff>700538</xdr:colOff>
      <xdr:row>0</xdr:row>
      <xdr:rowOff>244929</xdr:rowOff>
    </xdr:from>
    <xdr:to>
      <xdr:col>15</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17</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14</xdr:col>
      <xdr:colOff>442827</xdr:colOff>
      <xdr:row>0</xdr:row>
      <xdr:rowOff>136071</xdr:rowOff>
    </xdr:from>
    <xdr:to>
      <xdr:col>15</xdr:col>
      <xdr:colOff>781582</xdr:colOff>
      <xdr:row>2</xdr:row>
      <xdr:rowOff>359772</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29027" y="136071"/>
          <a:ext cx="1393675" cy="65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F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PHARMACEUTICALS (</a:t>
          </a:r>
          <a:r>
            <a:rPr lang="en-GB" sz="2200" b="1" kern="0">
              <a:solidFill>
                <a:srgbClr val="083BA5"/>
              </a:solidFill>
              <a:latin typeface="Century Gothic" panose="020B0502020202020204" pitchFamily="34" charset="0"/>
              <a:ea typeface="+mn-ea"/>
              <a:cs typeface="+mn-cs"/>
            </a:rPr>
            <a:t>BINNOPHARM)</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largest full-cycle biopharmaceutical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17</xdr:col>
      <xdr:colOff>19370</xdr:colOff>
      <xdr:row>2</xdr:row>
      <xdr:rowOff>531915</xdr:rowOff>
    </xdr:to>
    <xdr:pic>
      <xdr:nvPicPr>
        <xdr:cNvPr id="3" name="Picture 13" descr="Sistema logo no text _ last">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01769" y="81642"/>
          <a:ext cx="748271" cy="870280"/>
        </a:xfrm>
        <a:prstGeom prst="rect">
          <a:avLst/>
        </a:prstGeom>
        <a:noFill/>
        <a:ln w="9525">
          <a:noFill/>
          <a:miter lim="800000"/>
          <a:headEnd/>
          <a:tailEnd/>
        </a:ln>
      </xdr:spPr>
    </xdr:pic>
    <xdr:clientData/>
  </xdr:twoCellAnchor>
  <xdr:twoCellAnchor editAs="oneCell">
    <xdr:from>
      <xdr:col>13</xdr:col>
      <xdr:colOff>4393632</xdr:colOff>
      <xdr:row>0</xdr:row>
      <xdr:rowOff>238124</xdr:rowOff>
    </xdr:from>
    <xdr:to>
      <xdr:col>15</xdr:col>
      <xdr:colOff>817881</xdr:colOff>
      <xdr:row>2</xdr:row>
      <xdr:rowOff>359233</xdr:rowOff>
    </xdr:to>
    <xdr:pic>
      <xdr:nvPicPr>
        <xdr:cNvPr id="6" name="Picture 2" descr="C:\Users\krebs\AppData\Local\Temp\notesC7A056\лого-Биннофарм-англ-на-прозрачке.png">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80757" y="238124"/>
          <a:ext cx="1972244" cy="596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17</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14</xdr:col>
      <xdr:colOff>462632</xdr:colOff>
      <xdr:row>0</xdr:row>
      <xdr:rowOff>38100</xdr:rowOff>
    </xdr:from>
    <xdr:to>
      <xdr:col>16</xdr:col>
      <xdr:colOff>76494</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13</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16</xdr:col>
      <xdr:colOff>97869</xdr:colOff>
      <xdr:row>0</xdr:row>
      <xdr:rowOff>81642</xdr:rowOff>
    </xdr:from>
    <xdr:to>
      <xdr:col>16</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13</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16</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12</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15</xdr:col>
      <xdr:colOff>503464</xdr:colOff>
      <xdr:row>0</xdr:row>
      <xdr:rowOff>154624</xdr:rowOff>
    </xdr:from>
    <xdr:to>
      <xdr:col>15</xdr:col>
      <xdr:colOff>1216486</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1336000" y="154624"/>
          <a:ext cx="713022" cy="9275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8</xdr:col>
      <xdr:colOff>0</xdr:colOff>
      <xdr:row>0</xdr:row>
      <xdr:rowOff>86589</xdr:rowOff>
    </xdr:from>
    <xdr:to>
      <xdr:col>9</xdr:col>
      <xdr:colOff>553546</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6</xdr:col>
      <xdr:colOff>731450</xdr:colOff>
      <xdr:row>0</xdr:row>
      <xdr:rowOff>114094</xdr:rowOff>
    </xdr:from>
    <xdr:to>
      <xdr:col>7</xdr:col>
      <xdr:colOff>47521</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140735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13</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16</xdr:col>
      <xdr:colOff>97869</xdr:colOff>
      <xdr:row>0</xdr:row>
      <xdr:rowOff>81642</xdr:rowOff>
    </xdr:from>
    <xdr:to>
      <xdr:col>16</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13</xdr:col>
      <xdr:colOff>6304562</xdr:colOff>
      <xdr:row>1</xdr:row>
      <xdr:rowOff>26969</xdr:rowOff>
    </xdr:from>
    <xdr:to>
      <xdr:col>15</xdr:col>
      <xdr:colOff>1046519</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700-000002000000}"/>
            </a:ext>
          </a:extLst>
        </xdr:cNvPr>
        <xdr:cNvSpPr txBox="1">
          <a:spLocks noChangeArrowheads="1"/>
        </xdr:cNvSpPr>
      </xdr:nvSpPr>
      <xdr:spPr>
        <a:xfrm>
          <a:off x="217712" y="108859"/>
          <a:ext cx="88192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GB" sz="2200" b="1" kern="0">
              <a:solidFill>
                <a:srgbClr val="083BA5"/>
              </a:solidFill>
              <a:latin typeface="Century Gothic" panose="020B0502020202020204" pitchFamily="34" charset="0"/>
              <a:ea typeface="+mn-ea"/>
              <a:cs typeface="+mn-cs"/>
            </a:rPr>
            <a:t>DETSKY MIR</a:t>
          </a:r>
          <a:endParaRPr lang="ru-RU" sz="2200" b="1" kern="0">
            <a:solidFill>
              <a:srgbClr val="083BA5"/>
            </a:solidFill>
            <a:latin typeface="Century Gothic" panose="020B0502020202020204" pitchFamily="34" charset="0"/>
            <a:ea typeface="+mn-ea"/>
            <a:cs typeface="+mn-cs"/>
          </a:endParaRPr>
        </a:p>
        <a:p>
          <a:r>
            <a:rPr lang="en-GB" sz="2000" b="0" i="0" kern="1200">
              <a:solidFill>
                <a:schemeClr val="bg1">
                  <a:lumMod val="50000"/>
                </a:schemeClr>
              </a:solidFill>
              <a:effectLst/>
              <a:latin typeface="Century Gothic" panose="020B0502020202020204" pitchFamily="34" charset="0"/>
              <a:ea typeface="+mn-ea"/>
              <a:cs typeface="+mn-cs"/>
            </a:rPr>
            <a:t>The largest children's goods retailer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16</xdr:col>
      <xdr:colOff>97869</xdr:colOff>
      <xdr:row>0</xdr:row>
      <xdr:rowOff>81642</xdr:rowOff>
    </xdr:from>
    <xdr:to>
      <xdr:col>17</xdr:col>
      <xdr:colOff>15560</xdr:colOff>
      <xdr:row>2</xdr:row>
      <xdr:rowOff>531915</xdr:rowOff>
    </xdr:to>
    <xdr:pic>
      <xdr:nvPicPr>
        <xdr:cNvPr id="3" name="Picture 13" descr="Sistema logo no text _ last">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13</xdr:col>
      <xdr:colOff>4322457</xdr:colOff>
      <xdr:row>0</xdr:row>
      <xdr:rowOff>221453</xdr:rowOff>
    </xdr:from>
    <xdr:to>
      <xdr:col>15</xdr:col>
      <xdr:colOff>705899</xdr:colOff>
      <xdr:row>2</xdr:row>
      <xdr:rowOff>511112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42369" y="221453"/>
          <a:ext cx="1946287" cy="701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tabSelected="1" view="pageBreakPreview" zoomScaleNormal="100" zoomScaleSheetLayoutView="10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5703125" style="1" customWidth="1"/>
    <col min="10" max="10" width="4.42578125" style="1" customWidth="1"/>
    <col min="11" max="11" width="8.42578125" style="1" customWidth="1"/>
    <col min="12" max="12" width="2.42578125" style="1" customWidth="1"/>
    <col min="13" max="16384" width="8.42578125" style="1"/>
  </cols>
  <sheetData>
    <row r="1" spans="1:11">
      <c r="A1" s="505"/>
      <c r="B1" s="505"/>
      <c r="C1" s="505"/>
      <c r="D1" s="505"/>
      <c r="E1" s="505"/>
      <c r="F1" s="505"/>
      <c r="G1" s="505"/>
      <c r="H1" s="505"/>
      <c r="I1" s="505"/>
      <c r="J1" s="505"/>
      <c r="K1" s="4"/>
    </row>
    <row r="2" spans="1:11">
      <c r="A2" s="505"/>
      <c r="B2" s="505"/>
      <c r="C2" s="505"/>
      <c r="D2" s="505"/>
      <c r="E2" s="505"/>
      <c r="F2" s="505"/>
      <c r="G2" s="505"/>
      <c r="H2" s="505"/>
      <c r="I2" s="505"/>
      <c r="J2" s="505"/>
    </row>
    <row r="3" spans="1:11">
      <c r="A3" s="505"/>
      <c r="B3" s="505"/>
      <c r="C3" s="505"/>
      <c r="D3" s="505"/>
      <c r="E3" s="505"/>
      <c r="F3" s="505"/>
      <c r="G3" s="505"/>
      <c r="H3" s="505"/>
      <c r="I3" s="505"/>
      <c r="J3" s="505"/>
    </row>
    <row r="4" spans="1:11">
      <c r="A4" s="505"/>
      <c r="B4" s="505"/>
      <c r="C4" s="505"/>
      <c r="D4" s="505"/>
      <c r="E4" s="505"/>
      <c r="F4" s="505"/>
      <c r="G4" s="505"/>
      <c r="H4" s="505"/>
      <c r="I4" s="505"/>
      <c r="J4" s="505"/>
    </row>
    <row r="5" spans="1:11">
      <c r="A5" s="505"/>
      <c r="B5" s="505"/>
      <c r="C5" s="505"/>
      <c r="D5" s="505"/>
      <c r="E5" s="505"/>
      <c r="F5" s="505"/>
      <c r="G5" s="505"/>
      <c r="H5" s="505"/>
      <c r="I5" s="505"/>
      <c r="J5" s="505"/>
    </row>
    <row r="6" spans="1:11">
      <c r="A6" s="505"/>
      <c r="B6" s="505"/>
      <c r="C6" s="505"/>
      <c r="D6" s="505"/>
      <c r="E6" s="505"/>
      <c r="F6" s="505"/>
      <c r="G6" s="505"/>
      <c r="H6" s="505"/>
      <c r="I6" s="505"/>
      <c r="J6" s="505"/>
    </row>
    <row r="7" spans="1:11">
      <c r="A7" s="505"/>
      <c r="B7" s="505"/>
      <c r="C7" s="505"/>
      <c r="D7" s="505"/>
      <c r="E7" s="505"/>
      <c r="F7" s="505"/>
      <c r="G7" s="505"/>
      <c r="H7" s="505"/>
      <c r="I7" s="505"/>
      <c r="J7" s="505"/>
    </row>
    <row r="8" spans="1:11">
      <c r="A8" s="505"/>
      <c r="B8" s="505"/>
      <c r="C8" s="505"/>
      <c r="D8" s="505"/>
      <c r="E8" s="505"/>
      <c r="F8" s="505"/>
      <c r="G8" s="505"/>
      <c r="H8" s="505"/>
      <c r="I8" s="505"/>
      <c r="J8" s="505"/>
    </row>
    <row r="9" spans="1:11">
      <c r="A9" s="505"/>
      <c r="B9" s="505"/>
      <c r="C9" s="505"/>
      <c r="D9" s="505"/>
      <c r="E9" s="505"/>
      <c r="F9" s="505"/>
      <c r="G9" s="505"/>
      <c r="H9" s="505"/>
      <c r="I9" s="505"/>
      <c r="J9" s="505"/>
    </row>
    <row r="10" spans="1:11">
      <c r="A10" s="505"/>
      <c r="B10" s="505"/>
      <c r="C10" s="505"/>
      <c r="D10" s="505"/>
      <c r="E10" s="505"/>
      <c r="F10" s="505"/>
      <c r="G10" s="505"/>
      <c r="H10" s="505"/>
      <c r="I10" s="505"/>
      <c r="J10" s="505"/>
    </row>
    <row r="11" spans="1:11">
      <c r="A11" s="505"/>
      <c r="B11" s="505"/>
      <c r="C11" s="505"/>
      <c r="D11" s="505"/>
      <c r="E11" s="505"/>
      <c r="F11" s="505"/>
      <c r="G11" s="505"/>
      <c r="H11" s="505"/>
      <c r="I11" s="505"/>
      <c r="J11" s="505"/>
    </row>
    <row r="12" spans="1:11">
      <c r="A12" s="505"/>
      <c r="B12" s="505"/>
      <c r="C12" s="505"/>
      <c r="D12" s="505"/>
      <c r="E12" s="505"/>
      <c r="F12" s="505"/>
      <c r="G12" s="505"/>
      <c r="H12" s="505"/>
      <c r="I12" s="505"/>
      <c r="J12" s="505"/>
    </row>
    <row r="13" spans="1:11">
      <c r="A13" s="505"/>
      <c r="B13" s="505"/>
      <c r="C13" s="505"/>
      <c r="D13" s="505"/>
      <c r="E13" s="505"/>
      <c r="F13" s="505"/>
      <c r="G13" s="505"/>
      <c r="H13" s="505"/>
      <c r="I13" s="505"/>
      <c r="J13" s="505"/>
    </row>
    <row r="14" spans="1:11">
      <c r="A14" s="505"/>
      <c r="B14" s="505"/>
      <c r="C14" s="505"/>
      <c r="D14" s="505"/>
      <c r="E14" s="505"/>
      <c r="F14" s="505"/>
      <c r="G14" s="505"/>
      <c r="H14" s="505"/>
      <c r="I14" s="505"/>
      <c r="J14" s="505"/>
    </row>
    <row r="15" spans="1:11">
      <c r="A15" s="505"/>
      <c r="B15" s="505"/>
      <c r="C15" s="505"/>
      <c r="D15" s="505"/>
      <c r="E15" s="505"/>
      <c r="F15" s="505"/>
      <c r="G15" s="505"/>
      <c r="H15" s="505"/>
      <c r="I15" s="505"/>
      <c r="J15" s="505"/>
    </row>
    <row r="16" spans="1:11">
      <c r="A16" s="505"/>
      <c r="B16" s="505"/>
      <c r="C16" s="505"/>
      <c r="D16" s="505"/>
      <c r="E16" s="505"/>
      <c r="F16" s="505"/>
      <c r="G16" s="505"/>
      <c r="H16" s="505"/>
      <c r="I16" s="505"/>
      <c r="J16" s="505"/>
    </row>
    <row r="17" spans="1:10">
      <c r="A17" s="505"/>
      <c r="B17" s="505"/>
      <c r="C17" s="505"/>
      <c r="D17" s="505"/>
      <c r="E17" s="505"/>
      <c r="F17" s="505"/>
      <c r="G17" s="505"/>
      <c r="H17" s="505"/>
      <c r="I17" s="505"/>
      <c r="J17" s="505"/>
    </row>
    <row r="18" spans="1:10">
      <c r="A18" s="505"/>
      <c r="B18" s="505"/>
      <c r="C18" s="505"/>
      <c r="D18" s="505"/>
      <c r="E18" s="505"/>
      <c r="F18" s="505"/>
      <c r="G18" s="505"/>
      <c r="H18" s="505"/>
      <c r="I18" s="505"/>
      <c r="J18" s="505"/>
    </row>
    <row r="19" spans="1:10">
      <c r="A19" s="505"/>
      <c r="B19" s="505"/>
      <c r="C19" s="505"/>
      <c r="D19" s="505"/>
      <c r="E19" s="505"/>
      <c r="F19" s="505"/>
      <c r="G19" s="505"/>
      <c r="H19" s="505"/>
      <c r="I19" s="505"/>
      <c r="J19" s="505"/>
    </row>
    <row r="20" spans="1:10" ht="20.85" customHeight="1">
      <c r="A20" s="505"/>
      <c r="B20" s="505"/>
      <c r="C20" s="505"/>
      <c r="D20" s="505"/>
      <c r="E20" s="505"/>
      <c r="F20" s="505"/>
      <c r="G20" s="505"/>
      <c r="H20" s="505"/>
      <c r="I20" s="505"/>
      <c r="J20" s="505"/>
    </row>
    <row r="21" spans="1:10">
      <c r="A21" s="505"/>
      <c r="B21" s="505"/>
      <c r="C21" s="505"/>
      <c r="D21" s="505"/>
      <c r="E21" s="505"/>
      <c r="F21" s="505"/>
      <c r="G21" s="505"/>
      <c r="H21" s="505"/>
      <c r="I21" s="505"/>
      <c r="J21" s="505"/>
    </row>
    <row r="22" spans="1:10">
      <c r="A22" s="505"/>
      <c r="B22" s="505"/>
      <c r="C22" s="505"/>
      <c r="D22" s="505"/>
      <c r="E22" s="505"/>
      <c r="F22" s="505"/>
      <c r="G22" s="505"/>
      <c r="H22" s="505"/>
      <c r="I22" s="505"/>
      <c r="J22" s="505"/>
    </row>
    <row r="23" spans="1:10">
      <c r="A23" s="505"/>
      <c r="B23" s="505"/>
      <c r="C23" s="505"/>
      <c r="D23" s="505"/>
      <c r="E23" s="505"/>
      <c r="F23" s="505"/>
      <c r="G23" s="505"/>
      <c r="H23" s="505"/>
      <c r="I23" s="505"/>
      <c r="J23" s="505"/>
    </row>
    <row r="24" spans="1:10">
      <c r="A24" s="505"/>
      <c r="B24" s="505"/>
      <c r="C24" s="505"/>
      <c r="D24" s="505"/>
      <c r="E24" s="505"/>
      <c r="F24" s="505"/>
      <c r="G24" s="505"/>
      <c r="H24" s="505"/>
      <c r="I24" s="505"/>
      <c r="J24" s="505"/>
    </row>
    <row r="25" spans="1:10">
      <c r="A25" s="505"/>
      <c r="B25" s="505"/>
      <c r="C25" s="505"/>
      <c r="D25" s="505"/>
      <c r="E25" s="505"/>
      <c r="F25" s="505"/>
      <c r="G25" s="505"/>
      <c r="H25" s="505"/>
      <c r="I25" s="505"/>
      <c r="J25" s="505"/>
    </row>
    <row r="26" spans="1:10">
      <c r="A26" s="505"/>
      <c r="B26" s="505"/>
      <c r="C26" s="505"/>
      <c r="D26" s="505"/>
      <c r="E26" s="505"/>
      <c r="F26" s="505"/>
      <c r="G26" s="505"/>
      <c r="H26" s="505"/>
      <c r="I26" s="505"/>
      <c r="J26" s="505"/>
    </row>
    <row r="27" spans="1:10">
      <c r="A27" s="505"/>
      <c r="B27" s="505"/>
      <c r="C27" s="505"/>
      <c r="D27" s="505"/>
      <c r="E27" s="505"/>
      <c r="F27" s="505"/>
      <c r="G27" s="505"/>
      <c r="H27" s="505"/>
      <c r="I27" s="505"/>
      <c r="J27" s="505"/>
    </row>
    <row r="28" spans="1:10">
      <c r="A28" s="505"/>
      <c r="B28" s="505"/>
      <c r="C28" s="505"/>
      <c r="D28" s="505"/>
      <c r="E28" s="505"/>
      <c r="F28" s="505"/>
      <c r="G28" s="505"/>
      <c r="H28" s="505"/>
      <c r="I28" s="505"/>
      <c r="J28" s="505"/>
    </row>
    <row r="29" spans="1:10">
      <c r="A29" s="505"/>
      <c r="B29" s="505"/>
      <c r="C29" s="505"/>
      <c r="D29" s="505"/>
      <c r="E29" s="505"/>
      <c r="F29" s="505"/>
      <c r="G29" s="505"/>
      <c r="H29" s="505"/>
      <c r="I29" s="505"/>
      <c r="J29" s="505"/>
    </row>
    <row r="30" spans="1:10">
      <c r="A30" s="505"/>
      <c r="B30" s="505"/>
      <c r="C30" s="505"/>
      <c r="D30" s="505"/>
      <c r="E30" s="505"/>
      <c r="F30" s="505"/>
      <c r="G30" s="505"/>
      <c r="H30" s="505"/>
      <c r="I30" s="505"/>
      <c r="J30" s="505"/>
    </row>
    <row r="31" spans="1:10">
      <c r="A31" s="505"/>
      <c r="B31" s="505"/>
      <c r="C31" s="505"/>
      <c r="D31" s="505"/>
      <c r="E31" s="505"/>
      <c r="F31" s="505"/>
      <c r="G31" s="505"/>
      <c r="H31" s="505"/>
      <c r="I31" s="505"/>
      <c r="J31" s="505"/>
    </row>
    <row r="32" spans="1:10">
      <c r="A32" s="505"/>
      <c r="B32" s="505"/>
      <c r="C32" s="505"/>
      <c r="D32" s="505"/>
      <c r="E32" s="505"/>
      <c r="F32" s="505"/>
      <c r="G32" s="505"/>
      <c r="H32" s="505"/>
      <c r="I32" s="505"/>
      <c r="J32" s="505"/>
    </row>
    <row r="33" spans="1:10">
      <c r="A33" s="505"/>
      <c r="B33" s="505"/>
      <c r="C33" s="505"/>
      <c r="D33" s="505"/>
      <c r="E33" s="505"/>
      <c r="F33" s="505"/>
      <c r="G33" s="505"/>
      <c r="H33" s="505"/>
      <c r="I33" s="505"/>
      <c r="J33" s="505"/>
    </row>
    <row r="34" spans="1:10">
      <c r="A34" s="505"/>
      <c r="B34" s="505"/>
      <c r="C34" s="505"/>
      <c r="D34" s="505"/>
      <c r="E34" s="505"/>
      <c r="F34" s="505"/>
      <c r="G34" s="505"/>
      <c r="H34" s="505"/>
      <c r="I34" s="505"/>
      <c r="J34" s="505"/>
    </row>
    <row r="35" spans="1:10">
      <c r="A35" s="505"/>
      <c r="B35" s="505"/>
      <c r="C35" s="505"/>
      <c r="D35" s="505"/>
      <c r="E35" s="505"/>
      <c r="F35" s="505"/>
      <c r="G35" s="505"/>
      <c r="H35" s="505"/>
      <c r="I35" s="505"/>
      <c r="J35" s="505"/>
    </row>
    <row r="36" spans="1:10" ht="18" customHeight="1">
      <c r="A36" s="505"/>
      <c r="B36" s="505"/>
      <c r="C36" s="505"/>
      <c r="D36" s="505"/>
      <c r="E36" s="505"/>
      <c r="F36" s="505"/>
      <c r="G36" s="505"/>
      <c r="H36" s="505"/>
      <c r="I36" s="505"/>
      <c r="J36" s="505"/>
    </row>
    <row r="37" spans="1:10" ht="17.850000000000001"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T52"/>
  <sheetViews>
    <sheetView showGridLines="0" zoomScale="124" zoomScaleNormal="124" zoomScaleSheetLayoutView="55" zoomScalePageLayoutView="50" workbookViewId="0"/>
  </sheetViews>
  <sheetFormatPr defaultColWidth="9.140625" defaultRowHeight="18"/>
  <cols>
    <col min="1" max="1" width="3.42578125" style="9" customWidth="1"/>
    <col min="2" max="2" width="72.140625" style="9" customWidth="1"/>
    <col min="3" max="12" width="12.42578125" style="16" customWidth="1"/>
    <col min="13" max="13" width="5.42578125" style="9" customWidth="1"/>
    <col min="14" max="14" width="68.42578125" style="9" customWidth="1"/>
    <col min="15" max="15" width="15.5703125" style="9" customWidth="1"/>
    <col min="16" max="16" width="11.140625" style="9" customWidth="1"/>
    <col min="17" max="17" width="13.85546875" style="9" bestFit="1" customWidth="1"/>
    <col min="18" max="18" width="2.42578125" style="9" customWidth="1"/>
    <col min="19" max="16384" width="9.140625" style="9"/>
  </cols>
  <sheetData>
    <row r="2" spans="2:20" s="10" customFormat="1">
      <c r="C2" s="11"/>
      <c r="D2" s="11"/>
      <c r="E2" s="11"/>
      <c r="F2" s="11"/>
      <c r="G2" s="11"/>
      <c r="H2" s="11"/>
      <c r="I2" s="11"/>
      <c r="J2" s="11"/>
      <c r="K2" s="11"/>
      <c r="L2" s="11"/>
    </row>
    <row r="3" spans="2:20" s="10" customFormat="1" ht="54.95" customHeight="1">
      <c r="C3" s="11"/>
      <c r="D3" s="11" t="s">
        <v>174</v>
      </c>
      <c r="E3" s="11"/>
      <c r="F3" s="11"/>
      <c r="G3" s="11"/>
      <c r="H3" s="11"/>
      <c r="I3" s="11"/>
      <c r="J3" s="11"/>
      <c r="K3" s="11"/>
      <c r="L3" s="11"/>
    </row>
    <row r="4" spans="2:20" s="10" customFormat="1" ht="18.75" thickBot="1">
      <c r="B4" s="12" t="s">
        <v>34</v>
      </c>
      <c r="C4" s="13"/>
      <c r="D4" s="13"/>
      <c r="E4" s="13"/>
      <c r="F4" s="13"/>
      <c r="G4" s="13"/>
      <c r="H4" s="13"/>
      <c r="I4" s="13"/>
      <c r="J4" s="13"/>
      <c r="K4" s="13"/>
      <c r="L4" s="13"/>
      <c r="M4" s="13"/>
      <c r="N4" s="14"/>
      <c r="O4" s="14"/>
      <c r="P4" s="13"/>
      <c r="Q4" s="13"/>
    </row>
    <row r="5" spans="2:20" ht="20.25" thickTop="1">
      <c r="B5" s="15"/>
    </row>
    <row r="6" spans="2:20" ht="20.25">
      <c r="B6" s="515" t="s">
        <v>3</v>
      </c>
      <c r="C6" s="515"/>
      <c r="D6" s="515"/>
      <c r="E6" s="515"/>
      <c r="F6" s="515"/>
      <c r="G6" s="515"/>
      <c r="H6" s="515"/>
      <c r="I6" s="515"/>
      <c r="J6" s="235"/>
      <c r="K6" s="354"/>
      <c r="L6" s="378"/>
      <c r="N6" s="515" t="s">
        <v>4</v>
      </c>
      <c r="O6" s="515"/>
      <c r="P6" s="515"/>
      <c r="Q6" s="515"/>
    </row>
    <row r="7" spans="2:20" ht="8.25" customHeight="1"/>
    <row r="8" spans="2:20" ht="9" customHeight="1"/>
    <row r="9" spans="2:20" ht="18.75"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row>
    <row r="10" spans="2:20" ht="6.75" customHeight="1" thickBot="1">
      <c r="C10" s="431"/>
      <c r="D10" s="431"/>
      <c r="E10" s="431"/>
      <c r="F10" s="431"/>
      <c r="G10" s="431"/>
      <c r="H10" s="431"/>
      <c r="I10" s="431"/>
      <c r="J10" s="431"/>
      <c r="K10" s="431"/>
      <c r="L10" s="431"/>
      <c r="M10" s="17"/>
      <c r="N10" s="17"/>
      <c r="O10" s="175"/>
      <c r="P10" s="175"/>
      <c r="Q10" s="175"/>
    </row>
    <row r="11" spans="2:20" s="18" customFormat="1">
      <c r="B11" s="166" t="s">
        <v>11</v>
      </c>
      <c r="C11" s="491">
        <v>9488</v>
      </c>
      <c r="D11" s="491">
        <v>10795</v>
      </c>
      <c r="E11" s="491">
        <v>12073</v>
      </c>
      <c r="F11" s="491">
        <v>11370</v>
      </c>
      <c r="G11" s="492">
        <v>11542</v>
      </c>
      <c r="H11" s="492">
        <v>12429</v>
      </c>
      <c r="I11" s="492">
        <v>15405</v>
      </c>
      <c r="J11" s="492">
        <v>15872</v>
      </c>
      <c r="K11" s="491">
        <v>14487</v>
      </c>
      <c r="L11" s="491">
        <v>15505</v>
      </c>
      <c r="N11" s="166" t="s">
        <v>11</v>
      </c>
      <c r="O11" s="491">
        <v>43018</v>
      </c>
      <c r="P11" s="491">
        <v>43725</v>
      </c>
      <c r="Q11" s="492">
        <v>57889</v>
      </c>
      <c r="T11" s="19"/>
    </row>
    <row r="12" spans="2:20" s="18" customFormat="1">
      <c r="B12" s="150" t="s">
        <v>204</v>
      </c>
      <c r="C12" s="167">
        <v>5.0999999999999996</v>
      </c>
      <c r="D12" s="167">
        <v>6.2</v>
      </c>
      <c r="E12" s="167">
        <v>6.4</v>
      </c>
      <c r="F12" s="167">
        <v>6.4</v>
      </c>
      <c r="G12" s="167">
        <v>6.7</v>
      </c>
      <c r="H12" s="167">
        <v>7.3</v>
      </c>
      <c r="I12" s="167">
        <v>8.6</v>
      </c>
      <c r="J12" s="250">
        <v>9.4</v>
      </c>
      <c r="K12" s="250">
        <v>8.8000000000000007</v>
      </c>
      <c r="L12" s="250">
        <v>9.1</v>
      </c>
      <c r="N12" s="150" t="s">
        <v>204</v>
      </c>
      <c r="O12" s="168">
        <f>$O$11*56%/1000</f>
        <v>24.09008</v>
      </c>
      <c r="P12" s="167">
        <v>24.1</v>
      </c>
      <c r="Q12" s="340">
        <v>32.799999999999997</v>
      </c>
      <c r="T12" s="19"/>
    </row>
    <row r="13" spans="2:20" s="18" customFormat="1">
      <c r="B13" s="150" t="s">
        <v>205</v>
      </c>
      <c r="C13" s="167">
        <v>2.2000000000000002</v>
      </c>
      <c r="D13" s="167">
        <v>2.9</v>
      </c>
      <c r="E13" s="167">
        <v>3.7</v>
      </c>
      <c r="F13" s="167">
        <v>3</v>
      </c>
      <c r="G13" s="167">
        <v>2.9</v>
      </c>
      <c r="H13" s="167">
        <v>3.1</v>
      </c>
      <c r="I13" s="167">
        <v>4.4000000000000004</v>
      </c>
      <c r="J13" s="250">
        <v>3.3</v>
      </c>
      <c r="K13" s="250">
        <v>3.3</v>
      </c>
      <c r="L13" s="250">
        <v>4.2</v>
      </c>
      <c r="N13" s="150" t="s">
        <v>205</v>
      </c>
      <c r="O13" s="168">
        <f>$O$11*28%/1000</f>
        <v>12.04504</v>
      </c>
      <c r="P13" s="167">
        <v>13.4</v>
      </c>
      <c r="Q13" s="340">
        <v>15.3</v>
      </c>
      <c r="T13" s="19"/>
    </row>
    <row r="14" spans="2:20" s="18" customFormat="1">
      <c r="B14" s="151" t="s">
        <v>227</v>
      </c>
      <c r="C14" s="167">
        <v>1.4</v>
      </c>
      <c r="D14" s="167">
        <v>1.2</v>
      </c>
      <c r="E14" s="167">
        <v>1.3</v>
      </c>
      <c r="F14" s="167">
        <v>1.6</v>
      </c>
      <c r="G14" s="167">
        <v>1.2</v>
      </c>
      <c r="H14" s="167">
        <v>1.4</v>
      </c>
      <c r="I14" s="167">
        <v>1.6</v>
      </c>
      <c r="J14" s="250">
        <v>2.7</v>
      </c>
      <c r="K14" s="250">
        <v>1.8</v>
      </c>
      <c r="L14" s="250">
        <v>1.9</v>
      </c>
      <c r="N14" s="151" t="s">
        <v>227</v>
      </c>
      <c r="O14" s="168">
        <f>$O$11*12%/1000</f>
        <v>5.1621600000000001</v>
      </c>
      <c r="P14" s="167">
        <v>5.9</v>
      </c>
      <c r="Q14" s="340">
        <v>7.1</v>
      </c>
      <c r="T14" s="19"/>
    </row>
    <row r="15" spans="2:20" s="18" customFormat="1">
      <c r="B15" s="150" t="s">
        <v>206</v>
      </c>
      <c r="C15" s="167">
        <v>0.7</v>
      </c>
      <c r="D15" s="167">
        <v>0.5</v>
      </c>
      <c r="E15" s="167">
        <v>0.6</v>
      </c>
      <c r="F15" s="167">
        <v>0.4</v>
      </c>
      <c r="G15" s="167">
        <v>0.7</v>
      </c>
      <c r="H15" s="167">
        <v>0.5</v>
      </c>
      <c r="I15" s="167">
        <v>0.8</v>
      </c>
      <c r="J15" s="250">
        <v>0.6</v>
      </c>
      <c r="K15" s="250">
        <v>0.6</v>
      </c>
      <c r="L15" s="250">
        <v>0.4</v>
      </c>
      <c r="N15" s="150" t="s">
        <v>206</v>
      </c>
      <c r="O15" s="168">
        <f>43.018-O12-O13-O14</f>
        <v>1.72072</v>
      </c>
      <c r="P15" s="167">
        <v>0.4</v>
      </c>
      <c r="Q15" s="340">
        <v>2.7</v>
      </c>
      <c r="T15" s="19"/>
    </row>
    <row r="16" spans="2:20" s="18" customFormat="1">
      <c r="B16" s="25" t="s">
        <v>177</v>
      </c>
      <c r="C16" s="169">
        <v>0.65</v>
      </c>
      <c r="D16" s="169">
        <v>0.67</v>
      </c>
      <c r="E16" s="169">
        <v>0.69</v>
      </c>
      <c r="F16" s="169">
        <v>0.71599999999999997</v>
      </c>
      <c r="G16" s="169">
        <v>0.68100000000000005</v>
      </c>
      <c r="H16" s="169">
        <v>0.69699999999999995</v>
      </c>
      <c r="I16" s="169">
        <v>0.73699999999999999</v>
      </c>
      <c r="J16" s="274">
        <v>0.75</v>
      </c>
      <c r="K16" s="364">
        <v>0.72499999999999998</v>
      </c>
      <c r="L16" s="364">
        <v>0.7</v>
      </c>
      <c r="N16" s="25" t="s">
        <v>177</v>
      </c>
      <c r="O16" s="169">
        <v>0.67400000000000004</v>
      </c>
      <c r="P16" s="169">
        <v>0.69599999999999995</v>
      </c>
      <c r="Q16" s="274">
        <v>0.72199999999999998</v>
      </c>
      <c r="T16" s="19"/>
    </row>
    <row r="17" spans="2:20" s="18" customFormat="1" ht="6" customHeight="1">
      <c r="B17" s="163"/>
      <c r="C17" s="181"/>
      <c r="D17" s="181"/>
      <c r="E17" s="181"/>
      <c r="F17" s="181"/>
      <c r="G17" s="181"/>
      <c r="H17" s="181"/>
      <c r="I17" s="167"/>
      <c r="J17" s="167"/>
      <c r="K17" s="167"/>
      <c r="L17" s="167"/>
      <c r="N17" s="163"/>
      <c r="O17" s="181"/>
      <c r="P17" s="181"/>
      <c r="Q17" s="250"/>
      <c r="T17" s="19"/>
    </row>
    <row r="18" spans="2:20" s="20" customFormat="1">
      <c r="B18" s="276" t="s">
        <v>273</v>
      </c>
      <c r="C18" s="170">
        <v>1273</v>
      </c>
      <c r="D18" s="170">
        <v>1556</v>
      </c>
      <c r="E18" s="170">
        <v>2220</v>
      </c>
      <c r="F18" s="170">
        <v>2056</v>
      </c>
      <c r="G18" s="170">
        <v>2176</v>
      </c>
      <c r="H18" s="170">
        <v>2613</v>
      </c>
      <c r="I18" s="170">
        <v>4281</v>
      </c>
      <c r="J18" s="251">
        <v>3915</v>
      </c>
      <c r="K18" s="251">
        <v>3970</v>
      </c>
      <c r="L18" s="251">
        <v>3782</v>
      </c>
      <c r="N18" s="276" t="s">
        <v>273</v>
      </c>
      <c r="O18" s="170">
        <v>8655</v>
      </c>
      <c r="P18" s="170">
        <v>7081</v>
      </c>
      <c r="Q18" s="251">
        <v>12984</v>
      </c>
      <c r="T18" s="19"/>
    </row>
    <row r="19" spans="2:20" s="20" customFormat="1">
      <c r="B19" s="150" t="s">
        <v>204</v>
      </c>
      <c r="C19" s="167">
        <v>1.2</v>
      </c>
      <c r="D19" s="167">
        <v>1.6</v>
      </c>
      <c r="E19" s="156">
        <v>1.4</v>
      </c>
      <c r="F19" s="156">
        <v>0.5</v>
      </c>
      <c r="G19" s="156">
        <v>1.6</v>
      </c>
      <c r="H19" s="156">
        <v>2</v>
      </c>
      <c r="I19" s="156">
        <v>2.8</v>
      </c>
      <c r="J19" s="252">
        <v>3</v>
      </c>
      <c r="K19" s="252">
        <v>2.9</v>
      </c>
      <c r="L19" s="252">
        <v>2.7</v>
      </c>
      <c r="N19" s="150" t="s">
        <v>204</v>
      </c>
      <c r="O19" s="167">
        <f>$O$18*68%/1000</f>
        <v>5.8854000000000006</v>
      </c>
      <c r="P19" s="167">
        <v>4.9000000000000004</v>
      </c>
      <c r="Q19" s="340">
        <v>9.3000000000000007</v>
      </c>
      <c r="T19" s="19"/>
    </row>
    <row r="20" spans="2:20" s="20" customFormat="1">
      <c r="B20" s="150" t="s">
        <v>205</v>
      </c>
      <c r="C20" s="167">
        <v>0.2</v>
      </c>
      <c r="D20" s="167">
        <v>0.2</v>
      </c>
      <c r="E20" s="153">
        <v>0.8</v>
      </c>
      <c r="F20" s="156">
        <v>0.5</v>
      </c>
      <c r="G20" s="153">
        <v>0.4</v>
      </c>
      <c r="H20" s="156">
        <v>0.7</v>
      </c>
      <c r="I20" s="156">
        <v>1.2</v>
      </c>
      <c r="J20" s="252">
        <v>0.9</v>
      </c>
      <c r="K20" s="252">
        <v>0.5</v>
      </c>
      <c r="L20" s="252">
        <v>0.8</v>
      </c>
      <c r="N20" s="150" t="s">
        <v>205</v>
      </c>
      <c r="O20" s="167">
        <f>$O$18*19%/1000</f>
        <v>1.64445</v>
      </c>
      <c r="P20" s="167">
        <v>1.6</v>
      </c>
      <c r="Q20" s="340">
        <v>3.3</v>
      </c>
      <c r="T20" s="19"/>
    </row>
    <row r="21" spans="2:20" s="20" customFormat="1">
      <c r="B21" s="151" t="s">
        <v>227</v>
      </c>
      <c r="C21" s="167">
        <v>0.3</v>
      </c>
      <c r="D21" s="167">
        <v>0.3</v>
      </c>
      <c r="E21" s="153">
        <v>0.3</v>
      </c>
      <c r="F21" s="156">
        <v>0.8</v>
      </c>
      <c r="G21" s="153">
        <v>0.2</v>
      </c>
      <c r="H21" s="156">
        <v>0.5</v>
      </c>
      <c r="I21" s="156">
        <v>0.1</v>
      </c>
      <c r="J21" s="252">
        <v>0.2</v>
      </c>
      <c r="K21" s="252">
        <v>0.4</v>
      </c>
      <c r="L21" s="252">
        <v>0.5</v>
      </c>
      <c r="N21" s="151" t="s">
        <v>227</v>
      </c>
      <c r="O21" s="167">
        <f>$O$18*12%/1000</f>
        <v>1.0386</v>
      </c>
      <c r="P21" s="167">
        <v>1.8</v>
      </c>
      <c r="Q21" s="340">
        <v>1.1000000000000001</v>
      </c>
      <c r="T21" s="19"/>
    </row>
    <row r="22" spans="2:20" s="20" customFormat="1">
      <c r="B22" s="150" t="s">
        <v>206</v>
      </c>
      <c r="C22" s="167">
        <v>-0.4</v>
      </c>
      <c r="D22" s="167">
        <v>-0.6</v>
      </c>
      <c r="E22" s="153">
        <v>-0.3</v>
      </c>
      <c r="F22" s="153">
        <v>0.4</v>
      </c>
      <c r="G22" s="153">
        <v>-0.3</v>
      </c>
      <c r="H22" s="156">
        <v>-0.5</v>
      </c>
      <c r="I22" s="156">
        <v>0.2</v>
      </c>
      <c r="J22" s="252">
        <v>0</v>
      </c>
      <c r="K22" s="252">
        <v>0.2</v>
      </c>
      <c r="L22" s="252">
        <v>-0.2</v>
      </c>
      <c r="N22" s="150" t="s">
        <v>206</v>
      </c>
      <c r="O22" s="167">
        <f>8.655-O19-O20-O21</f>
        <v>8.6549999999998795E-2</v>
      </c>
      <c r="P22" s="167">
        <v>-1.3</v>
      </c>
      <c r="Q22" s="250">
        <v>-0.6</v>
      </c>
      <c r="T22" s="19"/>
    </row>
    <row r="23" spans="2:20" s="20" customFormat="1">
      <c r="B23" s="49" t="s">
        <v>271</v>
      </c>
      <c r="C23" s="146">
        <f t="shared" ref="C23:H23" si="0">C18/C11</f>
        <v>0.13416947723440134</v>
      </c>
      <c r="D23" s="146">
        <f t="shared" si="0"/>
        <v>0.14414080592867068</v>
      </c>
      <c r="E23" s="146">
        <f t="shared" si="0"/>
        <v>0.18388138822165162</v>
      </c>
      <c r="F23" s="146">
        <f t="shared" si="0"/>
        <v>0.18082673702726473</v>
      </c>
      <c r="G23" s="169">
        <f t="shared" si="0"/>
        <v>0.1885288511523133</v>
      </c>
      <c r="H23" s="135">
        <f t="shared" si="0"/>
        <v>0.21023412985759113</v>
      </c>
      <c r="I23" s="135">
        <f>I18/I11</f>
        <v>0.27789678675754625</v>
      </c>
      <c r="J23" s="135">
        <v>0.247</v>
      </c>
      <c r="K23" s="135">
        <v>0.27400000000000002</v>
      </c>
      <c r="L23" s="135">
        <v>0.24399999999999999</v>
      </c>
      <c r="N23" s="49" t="s">
        <v>271</v>
      </c>
      <c r="O23" s="135">
        <f t="shared" ref="O23:P23" si="1">O18/O11</f>
        <v>0.20119484866799944</v>
      </c>
      <c r="P23" s="135">
        <f t="shared" si="1"/>
        <v>0.16194396798170382</v>
      </c>
      <c r="Q23" s="262">
        <v>0.224</v>
      </c>
      <c r="T23" s="19"/>
    </row>
    <row r="24" spans="2:20" s="20" customFormat="1">
      <c r="B24" s="25" t="s">
        <v>152</v>
      </c>
      <c r="C24" s="171">
        <v>387</v>
      </c>
      <c r="D24" s="171">
        <v>705</v>
      </c>
      <c r="E24" s="171">
        <v>1348</v>
      </c>
      <c r="F24" s="171">
        <v>702</v>
      </c>
      <c r="G24" s="171">
        <v>1064</v>
      </c>
      <c r="H24" s="171">
        <v>1465</v>
      </c>
      <c r="I24" s="171">
        <v>2878</v>
      </c>
      <c r="J24" s="171">
        <v>2781</v>
      </c>
      <c r="K24" s="171">
        <v>2714</v>
      </c>
      <c r="L24" s="171">
        <v>2419</v>
      </c>
      <c r="N24" s="25" t="s">
        <v>152</v>
      </c>
      <c r="O24" s="171">
        <v>5165</v>
      </c>
      <c r="P24" s="171">
        <v>3132</v>
      </c>
      <c r="Q24" s="171">
        <v>8178</v>
      </c>
      <c r="T24" s="19"/>
    </row>
    <row r="25" spans="2:20" s="20" customFormat="1">
      <c r="B25" s="25" t="s">
        <v>275</v>
      </c>
      <c r="C25" s="172">
        <v>59</v>
      </c>
      <c r="D25" s="172">
        <v>-790</v>
      </c>
      <c r="E25" s="172">
        <v>506</v>
      </c>
      <c r="F25" s="172">
        <v>310</v>
      </c>
      <c r="G25" s="172">
        <v>-537</v>
      </c>
      <c r="H25" s="172">
        <v>-759</v>
      </c>
      <c r="I25" s="172">
        <v>501</v>
      </c>
      <c r="J25" s="172">
        <v>840</v>
      </c>
      <c r="K25" s="170">
        <v>2730</v>
      </c>
      <c r="L25" s="170">
        <v>1325</v>
      </c>
      <c r="N25" s="25" t="s">
        <v>275</v>
      </c>
      <c r="O25" s="170">
        <v>1961</v>
      </c>
      <c r="P25" s="172">
        <v>81</v>
      </c>
      <c r="Q25" s="170">
        <v>54</v>
      </c>
      <c r="T25" s="19"/>
    </row>
    <row r="26" spans="2:20" s="20" customFormat="1" ht="8.25" customHeight="1">
      <c r="B26" s="25"/>
      <c r="C26" s="153"/>
      <c r="D26" s="153"/>
      <c r="E26" s="153"/>
      <c r="F26" s="153"/>
      <c r="G26" s="153"/>
      <c r="H26" s="153"/>
      <c r="I26" s="154"/>
      <c r="J26" s="154"/>
      <c r="K26" s="154"/>
      <c r="L26" s="154"/>
      <c r="N26" s="25"/>
      <c r="O26" s="153"/>
      <c r="P26" s="153"/>
      <c r="Q26" s="154"/>
      <c r="T26" s="19"/>
    </row>
    <row r="27" spans="2:20" s="20" customFormat="1">
      <c r="B27" s="155" t="s">
        <v>200</v>
      </c>
      <c r="C27" s="153">
        <v>25.7</v>
      </c>
      <c r="D27" s="153">
        <v>28.1</v>
      </c>
      <c r="E27" s="153">
        <v>31.3</v>
      </c>
      <c r="F27" s="153">
        <v>33.6</v>
      </c>
      <c r="G27" s="153">
        <v>36.299999999999997</v>
      </c>
      <c r="H27" s="153">
        <v>38.299999999999997</v>
      </c>
      <c r="I27" s="153">
        <v>38.9</v>
      </c>
      <c r="J27" s="153">
        <v>38.700000000000003</v>
      </c>
      <c r="K27" s="365">
        <v>37.6</v>
      </c>
      <c r="L27" s="365">
        <v>37.856999999999999</v>
      </c>
      <c r="N27" s="155" t="s">
        <v>156</v>
      </c>
      <c r="O27" s="153">
        <v>23.7</v>
      </c>
      <c r="P27" s="153">
        <v>33.6</v>
      </c>
      <c r="Q27" s="153">
        <v>38.700000000000003</v>
      </c>
      <c r="T27" s="19"/>
    </row>
    <row r="28" spans="2:20" s="20" customFormat="1">
      <c r="B28" s="157" t="s">
        <v>201</v>
      </c>
      <c r="C28" s="156">
        <v>2.1</v>
      </c>
      <c r="D28" s="156">
        <v>1.9</v>
      </c>
      <c r="E28" s="156">
        <v>5.0999999999999996</v>
      </c>
      <c r="F28" s="156">
        <v>2.2000000000000002</v>
      </c>
      <c r="G28" s="156">
        <v>1.4</v>
      </c>
      <c r="H28" s="156">
        <v>1.6</v>
      </c>
      <c r="I28" s="156">
        <v>1.8</v>
      </c>
      <c r="J28" s="156">
        <v>1.6</v>
      </c>
      <c r="K28" s="366">
        <v>1.4</v>
      </c>
      <c r="L28" s="366">
        <v>1.258</v>
      </c>
      <c r="N28" s="165" t="s">
        <v>147</v>
      </c>
      <c r="O28" s="156">
        <v>9.4</v>
      </c>
      <c r="P28" s="156">
        <v>11.3</v>
      </c>
      <c r="Q28" s="156">
        <v>6.4</v>
      </c>
      <c r="T28" s="19"/>
    </row>
    <row r="29" spans="2:20" s="20" customFormat="1">
      <c r="B29" s="155" t="s">
        <v>202</v>
      </c>
      <c r="C29" s="156">
        <v>1.8</v>
      </c>
      <c r="D29" s="156">
        <v>1.9</v>
      </c>
      <c r="E29" s="156">
        <v>1.9</v>
      </c>
      <c r="F29" s="156">
        <v>1.226</v>
      </c>
      <c r="G29" s="156">
        <v>1.8</v>
      </c>
      <c r="H29" s="156">
        <v>1.9</v>
      </c>
      <c r="I29" s="156">
        <v>2.2999999999999998</v>
      </c>
      <c r="J29" s="156">
        <v>2.8</v>
      </c>
      <c r="K29" s="366">
        <v>2.9</v>
      </c>
      <c r="L29" s="366">
        <v>3.2040000000000002</v>
      </c>
      <c r="N29" s="155" t="s">
        <v>167</v>
      </c>
      <c r="O29" s="156">
        <v>6.6</v>
      </c>
      <c r="P29" s="156">
        <v>6.9</v>
      </c>
      <c r="Q29" s="156">
        <v>11.4</v>
      </c>
      <c r="T29" s="19"/>
    </row>
    <row r="30" spans="2:20" s="20" customFormat="1">
      <c r="B30" s="157" t="s">
        <v>203</v>
      </c>
      <c r="C30" s="173">
        <f t="shared" ref="C30:F30" si="2">C29/(C11/1000)</f>
        <v>0.1897133220910624</v>
      </c>
      <c r="D30" s="173">
        <f t="shared" si="2"/>
        <v>0.17600741083835109</v>
      </c>
      <c r="E30" s="173">
        <f t="shared" si="2"/>
        <v>0.15737596289240452</v>
      </c>
      <c r="F30" s="191">
        <f t="shared" si="2"/>
        <v>0.10782761653474054</v>
      </c>
      <c r="G30" s="173">
        <f>G29/(G11/1000)</f>
        <v>0.15595217466643563</v>
      </c>
      <c r="H30" s="173">
        <f>H29/(H11/1000)</f>
        <v>0.15286829189798051</v>
      </c>
      <c r="I30" s="173">
        <v>0.14599999999999999</v>
      </c>
      <c r="J30" s="173">
        <v>0.17499999999999999</v>
      </c>
      <c r="K30" s="370">
        <v>0.1988</v>
      </c>
      <c r="L30" s="370">
        <v>0.20669999999999999</v>
      </c>
      <c r="N30" s="163" t="s">
        <v>166</v>
      </c>
      <c r="O30" s="173">
        <f>O29/(O11/1000)</f>
        <v>0.15342414803105675</v>
      </c>
      <c r="P30" s="173">
        <f t="shared" ref="P30" si="3">P29/(P11/1000)</f>
        <v>0.15780445969125215</v>
      </c>
      <c r="Q30" s="173">
        <v>0.19600000000000001</v>
      </c>
      <c r="T30" s="19"/>
    </row>
    <row r="31" spans="2:20" s="20" customFormat="1">
      <c r="B31" s="158"/>
      <c r="C31" s="17"/>
      <c r="D31" s="17"/>
      <c r="E31" s="17"/>
      <c r="F31" s="17"/>
      <c r="G31" s="17"/>
      <c r="H31" s="17"/>
      <c r="I31" s="17"/>
      <c r="J31" s="17"/>
      <c r="K31" s="17"/>
      <c r="L31" s="17"/>
      <c r="N31" s="26"/>
      <c r="O31" s="426"/>
      <c r="P31" s="162"/>
      <c r="Q31" s="162"/>
      <c r="R31" s="24"/>
      <c r="T31" s="19"/>
    </row>
    <row r="32" spans="2:20" s="20" customFormat="1" ht="18.75" thickBot="1">
      <c r="B32" s="9"/>
      <c r="C32" s="431" t="s">
        <v>5</v>
      </c>
      <c r="D32" s="431" t="s">
        <v>6</v>
      </c>
      <c r="E32" s="431" t="s">
        <v>7</v>
      </c>
      <c r="F32" s="431" t="s">
        <v>8</v>
      </c>
      <c r="G32" s="431" t="s">
        <v>9</v>
      </c>
      <c r="H32" s="431" t="s">
        <v>10</v>
      </c>
      <c r="I32" s="431" t="s">
        <v>192</v>
      </c>
      <c r="J32" s="431" t="s">
        <v>264</v>
      </c>
      <c r="K32" s="431" t="s">
        <v>306</v>
      </c>
      <c r="L32" s="431" t="s">
        <v>314</v>
      </c>
      <c r="N32" s="26"/>
      <c r="O32" s="431">
        <v>2016</v>
      </c>
      <c r="P32" s="431">
        <v>2017</v>
      </c>
      <c r="Q32" s="431">
        <v>2018</v>
      </c>
      <c r="T32" s="19"/>
    </row>
    <row r="33" spans="2:20" s="20" customFormat="1" ht="5.25" customHeight="1">
      <c r="B33" s="9"/>
      <c r="C33" s="493"/>
      <c r="D33" s="493"/>
      <c r="E33" s="493"/>
      <c r="F33" s="493"/>
      <c r="G33" s="493"/>
      <c r="H33" s="493"/>
      <c r="I33" s="493"/>
      <c r="J33" s="493"/>
      <c r="K33" s="493"/>
      <c r="L33" s="493"/>
      <c r="N33" s="26"/>
      <c r="O33" s="493"/>
      <c r="P33" s="493"/>
      <c r="Q33" s="493"/>
      <c r="T33" s="19"/>
    </row>
    <row r="34" spans="2:20" ht="18.75" thickBot="1">
      <c r="B34" s="107" t="s">
        <v>157</v>
      </c>
      <c r="C34" s="396"/>
      <c r="D34" s="396"/>
      <c r="E34" s="396"/>
      <c r="F34" s="396"/>
      <c r="G34" s="396"/>
      <c r="H34" s="396"/>
      <c r="I34" s="396"/>
      <c r="J34" s="396"/>
      <c r="K34" s="396"/>
      <c r="L34" s="396"/>
      <c r="N34" s="107" t="s">
        <v>157</v>
      </c>
      <c r="O34" s="396"/>
      <c r="P34" s="396"/>
      <c r="Q34" s="396"/>
      <c r="T34" s="19"/>
    </row>
    <row r="35" spans="2:20" s="27" customFormat="1" ht="5.25" customHeight="1">
      <c r="B35" s="25"/>
      <c r="C35" s="184"/>
      <c r="D35" s="184"/>
      <c r="E35" s="184"/>
      <c r="F35" s="184"/>
      <c r="G35" s="184"/>
      <c r="H35" s="184"/>
      <c r="I35" s="184"/>
      <c r="J35" s="184"/>
      <c r="K35" s="184"/>
      <c r="L35" s="184"/>
      <c r="M35" s="28"/>
      <c r="N35" s="160"/>
      <c r="O35" s="428"/>
      <c r="P35" s="429"/>
      <c r="Q35" s="429"/>
      <c r="T35" s="19"/>
    </row>
    <row r="36" spans="2:20" s="27" customFormat="1">
      <c r="B36" s="49" t="s">
        <v>175</v>
      </c>
      <c r="C36" s="153"/>
      <c r="D36" s="156"/>
      <c r="E36" s="156"/>
      <c r="F36" s="156"/>
      <c r="G36" s="156"/>
      <c r="H36" s="156"/>
      <c r="I36" s="156"/>
      <c r="J36" s="156"/>
      <c r="K36" s="156"/>
      <c r="L36" s="156"/>
      <c r="M36" s="28"/>
      <c r="N36" s="49" t="s">
        <v>175</v>
      </c>
      <c r="O36" s="499"/>
      <c r="P36" s="156"/>
      <c r="Q36" s="156"/>
      <c r="T36" s="19"/>
    </row>
    <row r="37" spans="2:20" s="27" customFormat="1">
      <c r="B37" s="155" t="s">
        <v>207</v>
      </c>
      <c r="C37" s="309">
        <v>239</v>
      </c>
      <c r="D37" s="309">
        <v>354</v>
      </c>
      <c r="E37" s="309">
        <v>338</v>
      </c>
      <c r="F37" s="309">
        <v>260</v>
      </c>
      <c r="G37" s="309">
        <v>279</v>
      </c>
      <c r="H37" s="309">
        <v>380</v>
      </c>
      <c r="I37" s="309">
        <v>343</v>
      </c>
      <c r="J37" s="277">
        <f>Q37-I37-H37-G37</f>
        <v>282</v>
      </c>
      <c r="K37" s="277">
        <v>280</v>
      </c>
      <c r="L37" s="277">
        <v>367</v>
      </c>
      <c r="M37" s="28"/>
      <c r="N37" s="155" t="s">
        <v>207</v>
      </c>
      <c r="O37" s="309">
        <v>1270</v>
      </c>
      <c r="P37" s="309">
        <v>1191</v>
      </c>
      <c r="Q37" s="347">
        <v>1284</v>
      </c>
      <c r="T37" s="19"/>
    </row>
    <row r="38" spans="2:20" s="27" customFormat="1">
      <c r="B38" s="155" t="s">
        <v>218</v>
      </c>
      <c r="C38" s="309">
        <v>45</v>
      </c>
      <c r="D38" s="309">
        <v>48</v>
      </c>
      <c r="E38" s="309">
        <v>51</v>
      </c>
      <c r="F38" s="309">
        <v>60</v>
      </c>
      <c r="G38" s="309">
        <v>55</v>
      </c>
      <c r="H38" s="309">
        <v>48</v>
      </c>
      <c r="I38" s="309">
        <v>60</v>
      </c>
      <c r="J38" s="277">
        <f t="shared" ref="J38:J40" si="4">Q38-I38-H38-G38</f>
        <v>81</v>
      </c>
      <c r="K38" s="277">
        <v>65</v>
      </c>
      <c r="L38" s="277">
        <v>58</v>
      </c>
      <c r="N38" s="155" t="s">
        <v>208</v>
      </c>
      <c r="O38" s="309">
        <v>170</v>
      </c>
      <c r="P38" s="309">
        <v>204</v>
      </c>
      <c r="Q38" s="347">
        <v>244</v>
      </c>
      <c r="T38" s="19"/>
    </row>
    <row r="39" spans="2:20" ht="21" customHeight="1">
      <c r="B39" s="161" t="s">
        <v>209</v>
      </c>
      <c r="C39" s="309">
        <v>179</v>
      </c>
      <c r="D39" s="309">
        <v>218</v>
      </c>
      <c r="E39" s="309">
        <v>262</v>
      </c>
      <c r="F39" s="309">
        <v>235</v>
      </c>
      <c r="G39" s="309">
        <v>191</v>
      </c>
      <c r="H39" s="309">
        <v>205</v>
      </c>
      <c r="I39" s="309">
        <v>294</v>
      </c>
      <c r="J39" s="277">
        <f t="shared" si="4"/>
        <v>241</v>
      </c>
      <c r="K39" s="277">
        <v>190</v>
      </c>
      <c r="L39" s="277">
        <v>247</v>
      </c>
      <c r="N39" s="161" t="s">
        <v>209</v>
      </c>
      <c r="O39" s="309">
        <v>912</v>
      </c>
      <c r="P39" s="309">
        <v>894</v>
      </c>
      <c r="Q39" s="347">
        <v>931</v>
      </c>
    </row>
    <row r="40" spans="2:20" ht="20.25" customHeight="1">
      <c r="B40" s="155" t="s">
        <v>210</v>
      </c>
      <c r="C40" s="203">
        <v>21</v>
      </c>
      <c r="D40" s="203">
        <v>25</v>
      </c>
      <c r="E40" s="203">
        <v>23</v>
      </c>
      <c r="F40" s="309">
        <v>26</v>
      </c>
      <c r="G40" s="203">
        <v>23</v>
      </c>
      <c r="H40" s="203">
        <v>27</v>
      </c>
      <c r="I40" s="203">
        <v>30</v>
      </c>
      <c r="J40" s="277">
        <f t="shared" si="4"/>
        <v>40</v>
      </c>
      <c r="K40" s="277">
        <v>37</v>
      </c>
      <c r="L40" s="277">
        <v>45</v>
      </c>
      <c r="M40" s="28"/>
      <c r="N40" s="155" t="s">
        <v>210</v>
      </c>
      <c r="O40" s="309">
        <v>92</v>
      </c>
      <c r="P40" s="309">
        <v>95</v>
      </c>
      <c r="Q40" s="347">
        <v>120</v>
      </c>
    </row>
    <row r="41" spans="2:20" ht="5.25" customHeight="1">
      <c r="B41" s="66"/>
      <c r="C41" s="494"/>
      <c r="D41" s="494"/>
      <c r="E41" s="494"/>
      <c r="F41" s="494"/>
      <c r="G41" s="494"/>
      <c r="H41" s="494"/>
      <c r="I41" s="494"/>
      <c r="J41" s="495"/>
      <c r="K41" s="495"/>
      <c r="L41" s="495"/>
      <c r="M41" s="27"/>
      <c r="N41" s="66"/>
      <c r="O41" s="424"/>
      <c r="P41" s="494"/>
      <c r="Q41" s="494"/>
    </row>
    <row r="42" spans="2:20" ht="20.25" customHeight="1">
      <c r="B42" s="25" t="s">
        <v>245</v>
      </c>
      <c r="C42" s="422">
        <v>0.56999999999999995</v>
      </c>
      <c r="D42" s="422">
        <v>0.68100000000000005</v>
      </c>
      <c r="E42" s="422">
        <v>0.621</v>
      </c>
      <c r="F42" s="422">
        <v>0.57799999999999996</v>
      </c>
      <c r="G42" s="422">
        <v>0.56299999999999994</v>
      </c>
      <c r="H42" s="422">
        <v>0.53900000000000003</v>
      </c>
      <c r="I42" s="422">
        <v>0.627</v>
      </c>
      <c r="J42" s="496">
        <v>0.64</v>
      </c>
      <c r="K42" s="496">
        <v>0.69099999999999995</v>
      </c>
      <c r="L42" s="497">
        <v>0.71099999999999997</v>
      </c>
      <c r="M42" s="27"/>
      <c r="N42" s="25" t="s">
        <v>245</v>
      </c>
      <c r="O42" s="422">
        <v>0.63</v>
      </c>
      <c r="P42" s="422">
        <v>0.61699999999999999</v>
      </c>
      <c r="Q42" s="496">
        <v>0.58799999999999997</v>
      </c>
    </row>
    <row r="43" spans="2:20" ht="20.25" customHeight="1">
      <c r="B43" s="163" t="s">
        <v>246</v>
      </c>
      <c r="C43" s="203">
        <v>1345</v>
      </c>
      <c r="D43" s="203">
        <v>647.79999999999995</v>
      </c>
      <c r="E43" s="203">
        <v>904</v>
      </c>
      <c r="F43" s="203">
        <v>1042</v>
      </c>
      <c r="G43" s="203">
        <v>1386</v>
      </c>
      <c r="H43" s="203">
        <v>771.2</v>
      </c>
      <c r="I43" s="203">
        <v>1103</v>
      </c>
      <c r="J43" s="279">
        <v>1229</v>
      </c>
      <c r="K43" s="279">
        <v>1619.3</v>
      </c>
      <c r="L43" s="498">
        <v>936.4</v>
      </c>
      <c r="M43" s="27"/>
      <c r="N43" s="163" t="s">
        <v>246</v>
      </c>
      <c r="O43" s="203">
        <v>3828</v>
      </c>
      <c r="P43" s="203">
        <v>3939</v>
      </c>
      <c r="Q43" s="279">
        <v>4489</v>
      </c>
    </row>
    <row r="44" spans="2:20" ht="5.25" customHeight="1">
      <c r="C44" s="27"/>
      <c r="D44" s="27"/>
      <c r="E44" s="27"/>
      <c r="F44" s="27"/>
      <c r="G44" s="27"/>
      <c r="H44" s="27"/>
      <c r="I44" s="27"/>
      <c r="J44" s="27"/>
      <c r="K44" s="27"/>
      <c r="L44" s="27"/>
      <c r="M44" s="27"/>
      <c r="N44" s="163"/>
      <c r="O44" s="175"/>
      <c r="P44" s="156"/>
      <c r="Q44" s="252"/>
    </row>
    <row r="45" spans="2:20" ht="21" customHeight="1">
      <c r="C45" s="27"/>
      <c r="D45" s="27"/>
      <c r="E45" s="27"/>
      <c r="F45" s="27"/>
      <c r="G45" s="27"/>
      <c r="H45" s="27"/>
      <c r="I45" s="27"/>
      <c r="J45" s="27"/>
      <c r="K45" s="27"/>
      <c r="L45" s="27"/>
      <c r="M45" s="27"/>
      <c r="N45" s="49" t="s">
        <v>176</v>
      </c>
      <c r="O45" s="473"/>
      <c r="P45" s="153"/>
      <c r="Q45" s="423"/>
    </row>
    <row r="46" spans="2:20" s="26" customFormat="1">
      <c r="C46" s="27"/>
      <c r="D46" s="27"/>
      <c r="E46" s="27"/>
      <c r="F46" s="27"/>
      <c r="G46" s="27"/>
      <c r="H46" s="27"/>
      <c r="I46" s="27"/>
      <c r="J46" s="27"/>
      <c r="K46" s="27"/>
      <c r="L46" s="27"/>
      <c r="M46" s="164"/>
      <c r="N46" s="161" t="s">
        <v>216</v>
      </c>
      <c r="O46" s="309">
        <v>285</v>
      </c>
      <c r="P46" s="309">
        <v>360</v>
      </c>
      <c r="Q46" s="277">
        <v>375</v>
      </c>
    </row>
    <row r="47" spans="2:20" s="26" customFormat="1">
      <c r="B47" s="9"/>
      <c r="C47" s="27"/>
      <c r="D47" s="27"/>
      <c r="E47" s="27"/>
      <c r="F47" s="27"/>
      <c r="G47" s="27"/>
      <c r="H47" s="27"/>
      <c r="I47" s="27"/>
      <c r="J47" s="27"/>
      <c r="K47" s="27"/>
      <c r="L47" s="27"/>
      <c r="M47" s="164"/>
      <c r="N47" s="155" t="s">
        <v>217</v>
      </c>
      <c r="O47" s="153">
        <v>1.8</v>
      </c>
      <c r="P47" s="153">
        <v>1.5</v>
      </c>
      <c r="Q47" s="423">
        <v>1.6</v>
      </c>
    </row>
    <row r="48" spans="2:20" s="26" customFormat="1">
      <c r="B48" s="9"/>
      <c r="C48" s="27"/>
      <c r="D48" s="27"/>
      <c r="E48" s="27"/>
      <c r="F48" s="27"/>
      <c r="G48" s="27"/>
      <c r="H48" s="27"/>
      <c r="I48" s="27"/>
      <c r="J48" s="27"/>
      <c r="K48" s="27"/>
      <c r="L48" s="27"/>
      <c r="M48" s="164"/>
      <c r="N48" s="155" t="s">
        <v>280</v>
      </c>
      <c r="O48" s="290">
        <v>2.6</v>
      </c>
      <c r="P48" s="168">
        <v>2.8</v>
      </c>
      <c r="Q48" s="340">
        <v>2.8</v>
      </c>
    </row>
    <row r="49" spans="2:17" s="26" customFormat="1">
      <c r="B49" s="92" t="s">
        <v>219</v>
      </c>
      <c r="C49" s="27"/>
      <c r="D49" s="27"/>
      <c r="E49" s="27"/>
      <c r="F49" s="27"/>
      <c r="G49" s="27"/>
      <c r="H49" s="27"/>
      <c r="I49" s="27"/>
      <c r="J49" s="27"/>
      <c r="K49" s="27"/>
      <c r="L49" s="27"/>
      <c r="M49" s="164"/>
      <c r="N49" s="155" t="s">
        <v>210</v>
      </c>
      <c r="O49" s="309">
        <v>95</v>
      </c>
      <c r="P49" s="290">
        <v>99.5</v>
      </c>
      <c r="Q49" s="277">
        <v>192</v>
      </c>
    </row>
    <row r="50" spans="2:17" ht="21" customHeight="1">
      <c r="C50" s="27"/>
      <c r="D50" s="27"/>
      <c r="E50" s="27"/>
      <c r="F50" s="27"/>
      <c r="G50" s="27"/>
      <c r="H50" s="27"/>
      <c r="I50" s="27"/>
      <c r="J50" s="27"/>
      <c r="K50" s="27"/>
      <c r="L50" s="27"/>
      <c r="M50" s="27"/>
      <c r="P50" s="27"/>
      <c r="Q50" s="27"/>
    </row>
    <row r="51" spans="2:17" ht="6.75" customHeight="1">
      <c r="F51" s="27"/>
    </row>
    <row r="52" spans="2:17" ht="42" customHeight="1">
      <c r="B52" s="41"/>
      <c r="F52" s="27"/>
    </row>
  </sheetData>
  <mergeCells count="2">
    <mergeCell ref="B6:I6"/>
    <mergeCell ref="N6:Q6"/>
  </mergeCells>
  <pageMargins left="0.28000000000000003" right="0.19" top="0.75" bottom="0.75" header="0.3" footer="0.3"/>
  <pageSetup scale="4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B2:T37"/>
  <sheetViews>
    <sheetView showGridLines="0" zoomScale="112" zoomScaleNormal="112" zoomScaleSheetLayoutView="55" zoomScalePageLayoutView="50" workbookViewId="0"/>
  </sheetViews>
  <sheetFormatPr defaultColWidth="9.140625" defaultRowHeight="18"/>
  <cols>
    <col min="1" max="1" width="3.42578125" style="74" customWidth="1"/>
    <col min="2" max="2" width="72.140625" style="74" customWidth="1"/>
    <col min="3" max="8" width="12.42578125" style="76" customWidth="1"/>
    <col min="9" max="12" width="13.85546875" style="76" customWidth="1"/>
    <col min="13" max="13" width="5.42578125" style="74" customWidth="1"/>
    <col min="14" max="14" width="68.42578125" style="74" customWidth="1"/>
    <col min="15" max="15" width="13.140625" style="74" customWidth="1"/>
    <col min="16" max="16" width="14.140625" style="74" customWidth="1"/>
    <col min="17" max="17" width="15.140625" style="74" customWidth="1"/>
    <col min="18" max="18" width="12.85546875" style="74" customWidth="1"/>
    <col min="19" max="16384" width="9.140625" style="74"/>
  </cols>
  <sheetData>
    <row r="2" spans="2:20" s="69" customFormat="1">
      <c r="C2" s="70"/>
      <c r="D2" s="70"/>
      <c r="E2" s="70"/>
      <c r="F2" s="70"/>
      <c r="G2" s="70"/>
      <c r="H2" s="70"/>
      <c r="I2" s="70"/>
      <c r="J2" s="70"/>
      <c r="K2" s="70"/>
      <c r="L2" s="70"/>
    </row>
    <row r="3" spans="2:20" s="69" customFormat="1" ht="54.95" customHeight="1">
      <c r="C3" s="70"/>
      <c r="D3" s="70" t="s">
        <v>174</v>
      </c>
      <c r="E3" s="70"/>
      <c r="F3" s="70"/>
      <c r="G3" s="70"/>
      <c r="H3" s="70"/>
      <c r="I3" s="70"/>
      <c r="J3" s="70"/>
      <c r="K3" s="70"/>
      <c r="L3" s="70"/>
    </row>
    <row r="4" spans="2:20" s="69" customFormat="1" ht="18.75" thickBot="1">
      <c r="B4" s="71" t="s">
        <v>34</v>
      </c>
      <c r="C4" s="72"/>
      <c r="D4" s="72"/>
      <c r="E4" s="72"/>
      <c r="F4" s="72"/>
      <c r="G4" s="72"/>
      <c r="H4" s="72"/>
      <c r="I4" s="72"/>
      <c r="J4" s="72"/>
      <c r="K4" s="72"/>
      <c r="L4" s="72"/>
      <c r="M4" s="72"/>
      <c r="N4" s="73"/>
      <c r="O4" s="73"/>
      <c r="P4" s="72"/>
      <c r="Q4" s="72"/>
    </row>
    <row r="5" spans="2:20" ht="20.25" thickTop="1">
      <c r="B5" s="75"/>
    </row>
    <row r="6" spans="2:20" ht="20.25">
      <c r="B6" s="514" t="s">
        <v>3</v>
      </c>
      <c r="C6" s="514"/>
      <c r="D6" s="514"/>
      <c r="E6" s="514"/>
      <c r="F6" s="514"/>
      <c r="G6" s="514"/>
      <c r="H6" s="514"/>
      <c r="I6" s="514"/>
      <c r="J6" s="354"/>
      <c r="K6" s="354"/>
      <c r="L6" s="378"/>
      <c r="M6" s="354"/>
      <c r="N6" s="514" t="s">
        <v>4</v>
      </c>
      <c r="O6" s="514"/>
      <c r="P6" s="514"/>
      <c r="Q6" s="514"/>
    </row>
    <row r="7" spans="2:20" ht="8.25" customHeight="1"/>
    <row r="8" spans="2:20" ht="9" customHeight="1">
      <c r="R8" s="88"/>
    </row>
    <row r="9" spans="2:20" ht="18.75" thickBot="1">
      <c r="C9" s="431" t="s">
        <v>5</v>
      </c>
      <c r="D9" s="431" t="s">
        <v>6</v>
      </c>
      <c r="E9" s="431" t="s">
        <v>7</v>
      </c>
      <c r="F9" s="431" t="s">
        <v>8</v>
      </c>
      <c r="G9" s="431" t="s">
        <v>9</v>
      </c>
      <c r="H9" s="431" t="s">
        <v>10</v>
      </c>
      <c r="I9" s="431" t="s">
        <v>192</v>
      </c>
      <c r="J9" s="431" t="s">
        <v>264</v>
      </c>
      <c r="K9" s="431" t="s">
        <v>306</v>
      </c>
      <c r="L9" s="431" t="s">
        <v>314</v>
      </c>
      <c r="M9" s="77"/>
      <c r="N9" s="77"/>
      <c r="O9" s="431">
        <v>2016</v>
      </c>
      <c r="P9" s="431">
        <v>2017</v>
      </c>
      <c r="Q9" s="431">
        <v>2018</v>
      </c>
      <c r="R9" s="129"/>
    </row>
    <row r="10" spans="2:20" ht="6.75" customHeight="1">
      <c r="C10" s="432"/>
      <c r="D10" s="432"/>
      <c r="E10" s="432"/>
      <c r="F10" s="432"/>
      <c r="G10" s="432"/>
      <c r="H10" s="432"/>
      <c r="I10" s="432"/>
      <c r="J10" s="432"/>
      <c r="K10" s="432"/>
      <c r="L10" s="432"/>
      <c r="M10" s="77"/>
      <c r="N10" s="77"/>
      <c r="O10" s="432"/>
      <c r="P10" s="432"/>
      <c r="Q10" s="432"/>
      <c r="R10" s="88"/>
    </row>
    <row r="11" spans="2:20" s="78" customFormat="1">
      <c r="B11" s="133" t="s">
        <v>11</v>
      </c>
      <c r="C11" s="298">
        <v>1204</v>
      </c>
      <c r="D11" s="298">
        <v>1956</v>
      </c>
      <c r="E11" s="298">
        <v>3665</v>
      </c>
      <c r="F11" s="298">
        <v>3385</v>
      </c>
      <c r="G11" s="206">
        <v>2536</v>
      </c>
      <c r="H11" s="206">
        <v>3773</v>
      </c>
      <c r="I11" s="206">
        <v>8241</v>
      </c>
      <c r="J11" s="206">
        <v>9612</v>
      </c>
      <c r="K11" s="206">
        <v>6282</v>
      </c>
      <c r="L11" s="206">
        <v>4699</v>
      </c>
      <c r="N11" s="133" t="s">
        <v>11</v>
      </c>
      <c r="O11" s="298">
        <v>8358</v>
      </c>
      <c r="P11" s="298">
        <v>10210</v>
      </c>
      <c r="Q11" s="341">
        <v>24161</v>
      </c>
      <c r="T11" s="19"/>
    </row>
    <row r="12" spans="2:20" s="79" customFormat="1">
      <c r="B12" s="82" t="s">
        <v>153</v>
      </c>
      <c r="C12" s="299">
        <v>112</v>
      </c>
      <c r="D12" s="299">
        <v>2061</v>
      </c>
      <c r="E12" s="299">
        <v>1718</v>
      </c>
      <c r="F12" s="299">
        <v>128</v>
      </c>
      <c r="G12" s="123">
        <v>689</v>
      </c>
      <c r="H12" s="123">
        <v>2101</v>
      </c>
      <c r="I12" s="123">
        <v>1940</v>
      </c>
      <c r="J12" s="123">
        <v>179</v>
      </c>
      <c r="K12" s="123">
        <v>829</v>
      </c>
      <c r="L12" s="123">
        <v>1606</v>
      </c>
      <c r="N12" s="82" t="s">
        <v>153</v>
      </c>
      <c r="O12" s="299">
        <v>2857</v>
      </c>
      <c r="P12" s="299">
        <v>4019</v>
      </c>
      <c r="Q12" s="299">
        <v>4909</v>
      </c>
      <c r="R12" s="81"/>
      <c r="T12" s="19"/>
    </row>
    <row r="13" spans="2:20" s="79" customFormat="1">
      <c r="B13" s="83" t="s">
        <v>154</v>
      </c>
      <c r="C13" s="300">
        <f t="shared" ref="C13:H13" si="0">C12/C11</f>
        <v>9.3023255813953487E-2</v>
      </c>
      <c r="D13" s="300">
        <f t="shared" si="0"/>
        <v>1.053680981595092</v>
      </c>
      <c r="E13" s="300">
        <f t="shared" si="0"/>
        <v>0.46875852660300138</v>
      </c>
      <c r="F13" s="300">
        <f t="shared" si="0"/>
        <v>3.781388478581979E-2</v>
      </c>
      <c r="G13" s="135">
        <f t="shared" si="0"/>
        <v>0.27168769716088326</v>
      </c>
      <c r="H13" s="135">
        <f t="shared" si="0"/>
        <v>0.5568513119533528</v>
      </c>
      <c r="I13" s="135">
        <f>I12/I11</f>
        <v>0.23540832423249605</v>
      </c>
      <c r="J13" s="135">
        <v>1.9E-2</v>
      </c>
      <c r="K13" s="135">
        <v>0.13200000000000001</v>
      </c>
      <c r="L13" s="135">
        <v>0.34200000000000003</v>
      </c>
      <c r="N13" s="83" t="s">
        <v>154</v>
      </c>
      <c r="O13" s="300">
        <f>O12/O11</f>
        <v>0.34182818856185693</v>
      </c>
      <c r="P13" s="300">
        <f>P12/P11</f>
        <v>0.39363369245837415</v>
      </c>
      <c r="Q13" s="300">
        <v>0.20300000000000001</v>
      </c>
      <c r="T13" s="19"/>
    </row>
    <row r="14" spans="2:20" s="79" customFormat="1">
      <c r="B14" s="83" t="s">
        <v>152</v>
      </c>
      <c r="C14" s="310">
        <v>-68</v>
      </c>
      <c r="D14" s="298">
        <v>1871</v>
      </c>
      <c r="E14" s="298">
        <v>1231</v>
      </c>
      <c r="F14" s="310">
        <v>-388</v>
      </c>
      <c r="G14" s="206">
        <v>336</v>
      </c>
      <c r="H14" s="206">
        <v>1782</v>
      </c>
      <c r="I14" s="206">
        <v>1554</v>
      </c>
      <c r="J14" s="309">
        <v>-411</v>
      </c>
      <c r="K14" s="309">
        <v>597</v>
      </c>
      <c r="L14" s="309">
        <v>1145</v>
      </c>
      <c r="N14" s="83" t="s">
        <v>152</v>
      </c>
      <c r="O14" s="298">
        <v>2941</v>
      </c>
      <c r="P14" s="298">
        <v>2647</v>
      </c>
      <c r="Q14" s="298">
        <v>3261</v>
      </c>
      <c r="T14" s="19"/>
    </row>
    <row r="15" spans="2:20" s="79" customFormat="1">
      <c r="B15" s="83" t="s">
        <v>247</v>
      </c>
      <c r="C15" s="310">
        <v>-276</v>
      </c>
      <c r="D15" s="298">
        <v>1331</v>
      </c>
      <c r="E15" s="301">
        <v>755</v>
      </c>
      <c r="F15" s="310">
        <v>-680</v>
      </c>
      <c r="G15" s="310">
        <v>-64</v>
      </c>
      <c r="H15" s="211">
        <v>1481</v>
      </c>
      <c r="I15" s="211">
        <v>716</v>
      </c>
      <c r="J15" s="309">
        <v>-1038</v>
      </c>
      <c r="K15" s="309">
        <v>117</v>
      </c>
      <c r="L15" s="309">
        <v>645</v>
      </c>
      <c r="N15" s="83" t="s">
        <v>155</v>
      </c>
      <c r="O15" s="301">
        <v>871</v>
      </c>
      <c r="P15" s="298">
        <v>1130</v>
      </c>
      <c r="Q15" s="298">
        <v>1095</v>
      </c>
      <c r="T15" s="19"/>
    </row>
    <row r="16" spans="2:20" s="79" customFormat="1" ht="3.75" customHeight="1">
      <c r="B16" s="83"/>
      <c r="C16" s="360"/>
      <c r="D16" s="360"/>
      <c r="E16" s="360"/>
      <c r="F16" s="360"/>
      <c r="G16" s="124"/>
      <c r="H16" s="124"/>
      <c r="I16" s="139"/>
      <c r="J16" s="139"/>
      <c r="K16" s="139"/>
      <c r="L16" s="139"/>
      <c r="N16" s="83"/>
      <c r="O16" s="139"/>
      <c r="P16" s="139"/>
      <c r="Q16" s="139"/>
      <c r="T16" s="19"/>
    </row>
    <row r="17" spans="2:20" s="79" customFormat="1">
      <c r="B17" s="126" t="s">
        <v>200</v>
      </c>
      <c r="C17" s="294">
        <v>9.6999999999999993</v>
      </c>
      <c r="D17" s="294">
        <v>11.8</v>
      </c>
      <c r="E17" s="294">
        <v>12.7</v>
      </c>
      <c r="F17" s="294">
        <v>11.8</v>
      </c>
      <c r="G17" s="294">
        <v>12.5</v>
      </c>
      <c r="H17" s="294">
        <v>13.7</v>
      </c>
      <c r="I17" s="294">
        <v>15.8</v>
      </c>
      <c r="J17" s="342">
        <v>17.3</v>
      </c>
      <c r="K17" s="367">
        <v>18.7</v>
      </c>
      <c r="L17" s="367">
        <v>21.1</v>
      </c>
      <c r="M17" s="302"/>
      <c r="N17" s="303" t="s">
        <v>200</v>
      </c>
      <c r="O17" s="294">
        <v>8.3000000000000007</v>
      </c>
      <c r="P17" s="294">
        <v>11.8</v>
      </c>
      <c r="Q17" s="342">
        <v>17.3</v>
      </c>
      <c r="T17" s="19"/>
    </row>
    <row r="18" spans="2:20" s="79" customFormat="1">
      <c r="B18" s="132" t="s">
        <v>201</v>
      </c>
      <c r="C18" s="293">
        <v>0.123</v>
      </c>
      <c r="D18" s="293">
        <v>0.7</v>
      </c>
      <c r="E18" s="293">
        <v>0.5</v>
      </c>
      <c r="F18" s="293">
        <v>0.1</v>
      </c>
      <c r="G18" s="293">
        <v>0.2</v>
      </c>
      <c r="H18" s="293">
        <v>0.4</v>
      </c>
      <c r="I18" s="293">
        <v>0.4</v>
      </c>
      <c r="J18" s="293">
        <v>0.8</v>
      </c>
      <c r="K18" s="368">
        <v>0.2</v>
      </c>
      <c r="L18" s="368">
        <v>0.6</v>
      </c>
      <c r="M18" s="302"/>
      <c r="N18" s="304" t="s">
        <v>201</v>
      </c>
      <c r="O18" s="259">
        <v>1</v>
      </c>
      <c r="P18" s="293">
        <v>1.6</v>
      </c>
      <c r="Q18" s="293">
        <v>1.9</v>
      </c>
      <c r="T18" s="19"/>
    </row>
    <row r="19" spans="2:20" s="79" customFormat="1">
      <c r="B19" s="132" t="s">
        <v>202</v>
      </c>
      <c r="C19" s="293">
        <v>0.308</v>
      </c>
      <c r="D19" s="293">
        <v>0.41799999999999998</v>
      </c>
      <c r="E19" s="293">
        <v>0.84299999999999997</v>
      </c>
      <c r="F19" s="293">
        <v>0.58899999999999997</v>
      </c>
      <c r="G19" s="293">
        <v>0.72199999999999998</v>
      </c>
      <c r="H19" s="259">
        <v>0.71399999999999997</v>
      </c>
      <c r="I19" s="259">
        <v>0.9</v>
      </c>
      <c r="J19" s="259">
        <v>1.2</v>
      </c>
      <c r="K19" s="368">
        <v>0.74399999999999999</v>
      </c>
      <c r="L19" s="368">
        <v>0.83499999999999996</v>
      </c>
      <c r="M19" s="302"/>
      <c r="N19" s="304" t="s">
        <v>202</v>
      </c>
      <c r="O19" s="259">
        <v>1.5</v>
      </c>
      <c r="P19" s="293">
        <v>2.1589999999999998</v>
      </c>
      <c r="Q19" s="259">
        <v>3.5</v>
      </c>
      <c r="T19" s="19"/>
    </row>
    <row r="20" spans="2:20" s="79" customFormat="1">
      <c r="B20" s="126" t="s">
        <v>203</v>
      </c>
      <c r="C20" s="305">
        <f>C19/(C11/1000)</f>
        <v>0.2558139534883721</v>
      </c>
      <c r="D20" s="305">
        <f>D19/(D11/1000)</f>
        <v>0.21370143149284254</v>
      </c>
      <c r="E20" s="305">
        <f>E19/(E11/1000)</f>
        <v>0.23001364256480217</v>
      </c>
      <c r="F20" s="305">
        <f>F19/(F11/1000)</f>
        <v>0.1740029542097489</v>
      </c>
      <c r="G20" s="305">
        <f>G19/(G11/1000)</f>
        <v>0.28470031545741326</v>
      </c>
      <c r="H20" s="306">
        <v>0.189</v>
      </c>
      <c r="I20" s="306">
        <v>0.19900000000000001</v>
      </c>
      <c r="J20" s="306">
        <v>0.124</v>
      </c>
      <c r="K20" s="371">
        <v>0.11799999999999999</v>
      </c>
      <c r="L20" s="371">
        <v>0.17780000000000001</v>
      </c>
      <c r="M20" s="302"/>
      <c r="N20" s="303" t="s">
        <v>166</v>
      </c>
      <c r="O20" s="306" t="s">
        <v>291</v>
      </c>
      <c r="P20" s="305">
        <f>P19/(P11/1000)</f>
        <v>0.21145935357492651</v>
      </c>
      <c r="Q20" s="306">
        <v>0.14499999999999999</v>
      </c>
      <c r="R20" s="81"/>
      <c r="T20" s="19"/>
    </row>
    <row r="21" spans="2:20" s="79" customFormat="1">
      <c r="B21" s="207"/>
      <c r="C21" s="139"/>
      <c r="D21" s="139"/>
      <c r="E21" s="139"/>
      <c r="F21" s="139"/>
      <c r="G21" s="139"/>
      <c r="H21" s="139"/>
      <c r="I21" s="433"/>
      <c r="J21" s="392"/>
      <c r="K21" s="392"/>
      <c r="L21" s="392"/>
      <c r="M21" s="393"/>
      <c r="N21" s="307"/>
      <c r="O21" s="436"/>
      <c r="P21" s="437"/>
      <c r="Q21" s="437"/>
      <c r="R21" s="81"/>
      <c r="T21" s="19"/>
    </row>
    <row r="22" spans="2:20" s="79" customFormat="1">
      <c r="B22" s="208"/>
      <c r="C22" s="77"/>
      <c r="D22" s="77"/>
      <c r="E22" s="77"/>
      <c r="F22" s="77"/>
      <c r="G22" s="77"/>
      <c r="H22" s="77"/>
      <c r="I22" s="77"/>
      <c r="J22" s="77"/>
      <c r="K22" s="77"/>
      <c r="L22" s="77"/>
      <c r="N22" s="88"/>
      <c r="O22" s="438"/>
      <c r="P22" s="439"/>
      <c r="Q22" s="439"/>
      <c r="R22" s="81"/>
      <c r="T22" s="19"/>
    </row>
    <row r="23" spans="2:20" s="79" customFormat="1" ht="18.75" thickBot="1">
      <c r="B23" s="74"/>
      <c r="C23" s="431" t="s">
        <v>5</v>
      </c>
      <c r="D23" s="431" t="s">
        <v>6</v>
      </c>
      <c r="E23" s="431" t="s">
        <v>7</v>
      </c>
      <c r="F23" s="431" t="s">
        <v>8</v>
      </c>
      <c r="G23" s="431" t="s">
        <v>9</v>
      </c>
      <c r="H23" s="431" t="s">
        <v>10</v>
      </c>
      <c r="I23" s="431" t="s">
        <v>192</v>
      </c>
      <c r="J23" s="431" t="s">
        <v>264</v>
      </c>
      <c r="K23" s="431" t="s">
        <v>306</v>
      </c>
      <c r="L23" s="431" t="s">
        <v>314</v>
      </c>
      <c r="N23" s="88"/>
      <c r="O23" s="431">
        <v>2016</v>
      </c>
      <c r="P23" s="431">
        <v>2017</v>
      </c>
      <c r="Q23" s="431">
        <v>2018</v>
      </c>
      <c r="S23" s="19"/>
    </row>
    <row r="24" spans="2:20" s="81" customFormat="1" ht="7.5" customHeight="1">
      <c r="B24" s="88"/>
      <c r="C24" s="434"/>
      <c r="D24" s="434"/>
      <c r="E24" s="434"/>
      <c r="F24" s="434"/>
      <c r="G24" s="434"/>
      <c r="H24" s="434"/>
      <c r="I24" s="434"/>
      <c r="J24" s="434"/>
      <c r="K24" s="434"/>
      <c r="L24" s="434"/>
      <c r="N24" s="88"/>
      <c r="O24" s="438"/>
      <c r="P24" s="439"/>
      <c r="Q24" s="439"/>
      <c r="S24" s="130"/>
    </row>
    <row r="25" spans="2:20" ht="18.75" thickBot="1">
      <c r="B25" s="107" t="s">
        <v>157</v>
      </c>
      <c r="C25" s="396"/>
      <c r="D25" s="396"/>
      <c r="E25" s="396"/>
      <c r="F25" s="396"/>
      <c r="G25" s="396"/>
      <c r="H25" s="396"/>
      <c r="I25" s="396"/>
      <c r="J25" s="396"/>
      <c r="K25" s="396"/>
      <c r="L25" s="396"/>
      <c r="N25" s="107" t="s">
        <v>157</v>
      </c>
      <c r="O25" s="396"/>
      <c r="P25" s="396"/>
      <c r="Q25" s="396"/>
      <c r="S25" s="19"/>
    </row>
    <row r="26" spans="2:20" s="85" customFormat="1" ht="5.25" customHeight="1">
      <c r="B26" s="83"/>
      <c r="C26" s="435"/>
      <c r="D26" s="435"/>
      <c r="E26" s="435"/>
      <c r="F26" s="435"/>
      <c r="G26" s="435"/>
      <c r="H26" s="435"/>
      <c r="I26" s="435"/>
      <c r="J26" s="435"/>
      <c r="K26" s="435"/>
      <c r="L26" s="435"/>
      <c r="M26" s="90"/>
      <c r="N26" s="145"/>
      <c r="O26" s="440"/>
      <c r="P26" s="441"/>
      <c r="Q26" s="441"/>
      <c r="S26" s="19"/>
    </row>
    <row r="27" spans="2:20" ht="20.25" customHeight="1">
      <c r="B27" s="99" t="s">
        <v>180</v>
      </c>
      <c r="C27" s="124"/>
      <c r="D27" s="136"/>
      <c r="E27" s="136"/>
      <c r="F27" s="136"/>
      <c r="G27" s="136"/>
      <c r="H27" s="136"/>
      <c r="I27" s="136"/>
      <c r="J27" s="136"/>
      <c r="K27" s="136"/>
      <c r="L27" s="136"/>
      <c r="M27" s="90"/>
      <c r="N27" s="99" t="s">
        <v>180</v>
      </c>
      <c r="O27" s="442"/>
      <c r="P27" s="136"/>
      <c r="Q27" s="136"/>
    </row>
    <row r="28" spans="2:20" s="93" customFormat="1" ht="18.75">
      <c r="B28" s="83" t="s">
        <v>258</v>
      </c>
      <c r="C28" s="293">
        <v>0</v>
      </c>
      <c r="D28" s="293">
        <f>6.693+8.321</f>
        <v>15.013999999999999</v>
      </c>
      <c r="E28" s="293">
        <f>833.41192-6.693+358.992-8.321</f>
        <v>1177.3899200000001</v>
      </c>
      <c r="F28" s="293">
        <f>973.04006-833.41192+382.124-358.992</f>
        <v>162.76014000000004</v>
      </c>
      <c r="G28" s="293">
        <v>0</v>
      </c>
      <c r="H28" s="293">
        <f>175.979+32.208</f>
        <v>208.18700000000001</v>
      </c>
      <c r="I28" s="293">
        <f>711.1227-175.979+330.77-32.208</f>
        <v>833.70569999999998</v>
      </c>
      <c r="J28" s="293">
        <f>814.07828-711.1227+340.507-330.77</f>
        <v>112.69257999999996</v>
      </c>
      <c r="K28" s="293">
        <v>0</v>
      </c>
      <c r="L28" s="259" t="s">
        <v>315</v>
      </c>
      <c r="M28" s="90"/>
      <c r="N28" s="209" t="s">
        <v>259</v>
      </c>
      <c r="O28" s="443">
        <v>1041</v>
      </c>
      <c r="P28" s="443">
        <v>1355</v>
      </c>
      <c r="Q28" s="443">
        <v>1155</v>
      </c>
      <c r="S28" s="37"/>
    </row>
    <row r="29" spans="2:20" s="93" customFormat="1" ht="18.75">
      <c r="B29" s="83" t="s">
        <v>229</v>
      </c>
      <c r="C29" s="293">
        <v>9.8000000000000007</v>
      </c>
      <c r="D29" s="293">
        <v>9.6999999999999993</v>
      </c>
      <c r="E29" s="293">
        <v>9.5</v>
      </c>
      <c r="F29" s="293">
        <v>10.4</v>
      </c>
      <c r="G29" s="293">
        <v>10.9</v>
      </c>
      <c r="H29" s="293">
        <v>11.5</v>
      </c>
      <c r="I29" s="293">
        <v>11.92</v>
      </c>
      <c r="J29" s="293">
        <v>12.34</v>
      </c>
      <c r="K29" s="293">
        <v>13.2</v>
      </c>
      <c r="L29" s="293">
        <v>13.5</v>
      </c>
      <c r="M29" s="90"/>
      <c r="N29" s="83" t="s">
        <v>229</v>
      </c>
      <c r="O29" s="435">
        <v>36.200000000000003</v>
      </c>
      <c r="P29" s="444">
        <v>39.4</v>
      </c>
      <c r="Q29" s="444">
        <v>46.7</v>
      </c>
      <c r="S29" s="37"/>
    </row>
    <row r="30" spans="2:20" s="96" customFormat="1" ht="18.75">
      <c r="B30" s="83" t="s">
        <v>181</v>
      </c>
      <c r="C30" s="293">
        <v>6</v>
      </c>
      <c r="D30" s="293">
        <v>19.5</v>
      </c>
      <c r="E30" s="293">
        <v>13.9</v>
      </c>
      <c r="F30" s="293">
        <v>5.7</v>
      </c>
      <c r="G30" s="293">
        <v>6</v>
      </c>
      <c r="H30" s="293">
        <v>19.399999999999999</v>
      </c>
      <c r="I30" s="293">
        <v>14.6</v>
      </c>
      <c r="J30" s="293">
        <f>Q30-I30-H30-G30</f>
        <v>6.2999999999999972</v>
      </c>
      <c r="K30" s="293">
        <v>4.7</v>
      </c>
      <c r="L30" s="293">
        <v>19.399999999999999</v>
      </c>
      <c r="M30" s="85"/>
      <c r="N30" s="83" t="s">
        <v>181</v>
      </c>
      <c r="O30" s="435">
        <v>45.8</v>
      </c>
      <c r="P30" s="444">
        <v>45</v>
      </c>
      <c r="Q30" s="444">
        <v>46.3</v>
      </c>
      <c r="S30" s="37"/>
    </row>
    <row r="31" spans="2:20" ht="9" customHeight="1">
      <c r="C31" s="85"/>
      <c r="D31" s="131"/>
      <c r="E31" s="131"/>
      <c r="F31" s="131"/>
      <c r="G31" s="131"/>
      <c r="H31" s="131"/>
      <c r="I31" s="131"/>
      <c r="J31" s="85"/>
      <c r="K31" s="85"/>
      <c r="L31" s="85"/>
      <c r="M31" s="85"/>
      <c r="O31" s="432"/>
      <c r="P31" s="124"/>
      <c r="Q31" s="124"/>
    </row>
    <row r="32" spans="2:20" ht="21" customHeight="1">
      <c r="B32" s="210"/>
      <c r="C32" s="80"/>
      <c r="D32" s="85"/>
      <c r="E32" s="85"/>
      <c r="F32" s="85"/>
      <c r="G32" s="85"/>
      <c r="H32" s="85"/>
      <c r="I32" s="148"/>
      <c r="J32" s="148"/>
      <c r="K32" s="148"/>
      <c r="L32" s="148"/>
      <c r="M32" s="90"/>
      <c r="N32" s="295" t="s">
        <v>289</v>
      </c>
      <c r="O32" s="445">
        <v>315000</v>
      </c>
      <c r="P32" s="445">
        <v>380000</v>
      </c>
      <c r="Q32" s="445">
        <v>401000</v>
      </c>
    </row>
    <row r="33" spans="2:17" ht="21" customHeight="1">
      <c r="B33" s="210"/>
      <c r="C33" s="80"/>
      <c r="D33" s="85"/>
      <c r="E33" s="85"/>
      <c r="F33" s="85"/>
      <c r="G33" s="85"/>
      <c r="H33" s="85"/>
      <c r="I33" s="85"/>
      <c r="J33" s="85"/>
      <c r="K33" s="85"/>
      <c r="L33" s="85"/>
      <c r="M33" s="90"/>
      <c r="N33" s="228" t="s">
        <v>178</v>
      </c>
      <c r="O33" s="446">
        <v>3700</v>
      </c>
      <c r="P33" s="446">
        <v>4300</v>
      </c>
      <c r="Q33" s="446">
        <v>4800</v>
      </c>
    </row>
    <row r="34" spans="2:17" ht="21" customHeight="1">
      <c r="C34" s="85"/>
      <c r="D34" s="85"/>
      <c r="E34" s="85"/>
      <c r="F34" s="85"/>
      <c r="G34" s="85"/>
      <c r="H34" s="85"/>
      <c r="I34" s="85"/>
      <c r="J34" s="85"/>
      <c r="K34" s="85"/>
      <c r="L34" s="85"/>
      <c r="M34" s="85"/>
      <c r="N34" s="296" t="s">
        <v>182</v>
      </c>
      <c r="O34" s="447">
        <v>23.4</v>
      </c>
      <c r="P34" s="447">
        <v>28.6</v>
      </c>
      <c r="Q34" s="447">
        <v>24.6</v>
      </c>
    </row>
    <row r="35" spans="2:17" ht="21" customHeight="1">
      <c r="C35" s="85"/>
      <c r="D35" s="85"/>
      <c r="E35" s="85"/>
      <c r="F35" s="85"/>
      <c r="G35" s="85"/>
      <c r="H35" s="85"/>
      <c r="I35" s="85"/>
      <c r="J35" s="85"/>
      <c r="K35" s="85"/>
      <c r="L35" s="85"/>
      <c r="M35" s="85"/>
      <c r="N35" s="295" t="s">
        <v>179</v>
      </c>
      <c r="O35" s="297">
        <v>780</v>
      </c>
      <c r="P35" s="297">
        <v>780</v>
      </c>
      <c r="Q35" s="297">
        <v>780</v>
      </c>
    </row>
    <row r="36" spans="2:17" ht="24.75" customHeight="1">
      <c r="N36" s="228" t="s">
        <v>290</v>
      </c>
      <c r="O36" s="447">
        <v>144</v>
      </c>
      <c r="P36" s="447">
        <v>144</v>
      </c>
      <c r="Q36" s="447">
        <v>144</v>
      </c>
    </row>
    <row r="37" spans="2:17" ht="21.75" customHeight="1">
      <c r="B37" s="345"/>
      <c r="C37" s="344"/>
      <c r="D37" s="344"/>
      <c r="E37" s="344"/>
      <c r="F37" s="344"/>
      <c r="G37" s="344"/>
      <c r="H37" s="344"/>
      <c r="I37" s="344"/>
      <c r="J37" s="343"/>
      <c r="K37" s="343"/>
      <c r="L37" s="343"/>
    </row>
  </sheetData>
  <mergeCells count="2">
    <mergeCell ref="B6:I6"/>
    <mergeCell ref="N6:Q6"/>
  </mergeCells>
  <pageMargins left="0.28000000000000003" right="0.19" top="0.75" bottom="0.75" header="0.3" footer="0.3"/>
  <pageSetup scale="4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R43"/>
  <sheetViews>
    <sheetView showGridLines="0" zoomScale="70" zoomScaleNormal="70" zoomScaleSheetLayoutView="70" zoomScalePageLayoutView="50" workbookViewId="0">
      <pane ySplit="10" topLeftCell="A11" activePane="bottomLeft" state="frozen"/>
      <selection activeCell="C29" sqref="C29"/>
      <selection pane="bottomLeft" activeCell="A11" sqref="A11"/>
    </sheetView>
  </sheetViews>
  <sheetFormatPr defaultColWidth="9.140625" defaultRowHeight="18"/>
  <cols>
    <col min="1" max="1" width="3.42578125" style="9" customWidth="1"/>
    <col min="2" max="2" width="54.42578125" style="9" customWidth="1"/>
    <col min="3" max="12" width="12.42578125" style="16" customWidth="1"/>
    <col min="13" max="13" width="5.42578125" style="9" customWidth="1"/>
    <col min="14" max="14" width="68.42578125" style="9" customWidth="1"/>
    <col min="15" max="15" width="12.140625" style="9" customWidth="1"/>
    <col min="16" max="16" width="16" style="9" customWidth="1"/>
    <col min="17" max="17" width="20.42578125" style="9" customWidth="1"/>
    <col min="18" max="18" width="11.140625" style="9" customWidth="1"/>
    <col min="19" max="16384" width="9.140625" style="9"/>
  </cols>
  <sheetData>
    <row r="2" spans="2:18" s="10" customFormat="1">
      <c r="C2" s="11"/>
      <c r="D2" s="11"/>
      <c r="E2" s="11"/>
      <c r="F2" s="11"/>
      <c r="G2" s="11"/>
      <c r="H2" s="11"/>
      <c r="I2" s="11"/>
      <c r="J2" s="11"/>
      <c r="K2" s="11"/>
      <c r="L2" s="11"/>
    </row>
    <row r="3" spans="2:18" s="10" customFormat="1" ht="54.95" customHeight="1">
      <c r="C3" s="11"/>
      <c r="D3" s="11" t="s">
        <v>174</v>
      </c>
      <c r="E3" s="11"/>
      <c r="F3" s="11"/>
      <c r="G3" s="11"/>
      <c r="H3" s="11"/>
      <c r="I3" s="11"/>
      <c r="J3" s="11"/>
      <c r="K3" s="11"/>
      <c r="L3" s="11"/>
    </row>
    <row r="4" spans="2:18" s="10" customFormat="1" ht="18.75" thickBot="1">
      <c r="B4" s="12" t="s">
        <v>34</v>
      </c>
      <c r="C4" s="13"/>
      <c r="D4" s="13"/>
      <c r="E4" s="13"/>
      <c r="F4" s="13"/>
      <c r="G4" s="13"/>
      <c r="H4" s="13"/>
      <c r="I4" s="13"/>
      <c r="J4" s="13"/>
      <c r="K4" s="13"/>
      <c r="L4" s="13"/>
      <c r="M4" s="13"/>
      <c r="N4" s="14"/>
      <c r="O4" s="14"/>
      <c r="P4" s="13"/>
      <c r="Q4" s="13"/>
    </row>
    <row r="5" spans="2:18" ht="20.25" thickTop="1">
      <c r="B5" s="15"/>
    </row>
    <row r="6" spans="2:18" ht="20.25">
      <c r="B6" s="515" t="s">
        <v>3</v>
      </c>
      <c r="C6" s="515"/>
      <c r="D6" s="515"/>
      <c r="E6" s="515"/>
      <c r="F6" s="515"/>
      <c r="G6" s="515"/>
      <c r="H6" s="515"/>
      <c r="I6" s="515"/>
      <c r="J6" s="354"/>
      <c r="K6" s="354"/>
      <c r="L6" s="378"/>
      <c r="M6" s="354"/>
      <c r="N6" s="515" t="s">
        <v>4</v>
      </c>
      <c r="O6" s="515"/>
      <c r="P6" s="515"/>
      <c r="Q6" s="515"/>
    </row>
    <row r="7" spans="2:18" ht="8.25" customHeight="1"/>
    <row r="8" spans="2:18" ht="9" customHeight="1"/>
    <row r="9" spans="2:18" ht="18.75" thickBot="1">
      <c r="C9" s="431" t="s">
        <v>5</v>
      </c>
      <c r="D9" s="431" t="s">
        <v>6</v>
      </c>
      <c r="E9" s="431" t="s">
        <v>7</v>
      </c>
      <c r="F9" s="431" t="s">
        <v>8</v>
      </c>
      <c r="G9" s="431" t="s">
        <v>9</v>
      </c>
      <c r="H9" s="431" t="s">
        <v>10</v>
      </c>
      <c r="I9" s="431" t="s">
        <v>192</v>
      </c>
      <c r="J9" s="431" t="s">
        <v>264</v>
      </c>
      <c r="K9" s="431" t="s">
        <v>306</v>
      </c>
      <c r="L9" s="431" t="s">
        <v>314</v>
      </c>
      <c r="M9" s="17"/>
      <c r="N9" s="17"/>
      <c r="O9" s="45">
        <v>2016</v>
      </c>
      <c r="P9" s="45">
        <v>2017</v>
      </c>
      <c r="Q9" s="45">
        <v>2018</v>
      </c>
    </row>
    <row r="10" spans="2:18" ht="6.75" customHeight="1">
      <c r="C10" s="175"/>
      <c r="D10" s="175"/>
      <c r="E10" s="175"/>
      <c r="F10" s="175"/>
      <c r="G10" s="175"/>
      <c r="H10" s="175"/>
      <c r="I10" s="175"/>
      <c r="J10" s="175"/>
      <c r="K10" s="175"/>
      <c r="L10" s="175"/>
      <c r="M10" s="17"/>
      <c r="N10" s="17"/>
      <c r="O10" s="175"/>
      <c r="P10" s="149"/>
      <c r="Q10" s="149"/>
    </row>
    <row r="11" spans="2:18" s="18" customFormat="1">
      <c r="B11" s="176" t="s">
        <v>11</v>
      </c>
      <c r="C11" s="177">
        <v>2534</v>
      </c>
      <c r="D11" s="177">
        <v>2758</v>
      </c>
      <c r="E11" s="177">
        <v>2902</v>
      </c>
      <c r="F11" s="177">
        <v>3475</v>
      </c>
      <c r="G11" s="177">
        <v>3511</v>
      </c>
      <c r="H11" s="177">
        <v>4111</v>
      </c>
      <c r="I11" s="177">
        <v>4554</v>
      </c>
      <c r="J11" s="177">
        <v>5571</v>
      </c>
      <c r="K11" s="177">
        <v>5190</v>
      </c>
      <c r="L11" s="177">
        <v>5511</v>
      </c>
      <c r="N11" s="176" t="s">
        <v>11</v>
      </c>
      <c r="O11" s="177">
        <v>9409</v>
      </c>
      <c r="P11" s="177">
        <v>11670</v>
      </c>
      <c r="Q11" s="177">
        <v>17746.806866340004</v>
      </c>
      <c r="R11" s="19"/>
    </row>
    <row r="12" spans="2:18" s="18" customFormat="1">
      <c r="B12" s="190" t="s">
        <v>183</v>
      </c>
      <c r="C12" s="181"/>
      <c r="D12" s="181"/>
      <c r="E12" s="181"/>
      <c r="F12" s="181"/>
      <c r="G12" s="181"/>
      <c r="H12" s="181"/>
      <c r="I12" s="181"/>
      <c r="J12" s="181"/>
      <c r="K12" s="181"/>
      <c r="L12" s="181"/>
      <c r="N12" s="190" t="s">
        <v>184</v>
      </c>
      <c r="O12" s="167"/>
      <c r="P12" s="181"/>
      <c r="Q12" s="193"/>
      <c r="R12" s="19"/>
    </row>
    <row r="13" spans="2:18" s="18" customFormat="1">
      <c r="B13" s="178" t="s">
        <v>185</v>
      </c>
      <c r="C13" s="180">
        <v>0.6</v>
      </c>
      <c r="D13" s="180">
        <v>0.59</v>
      </c>
      <c r="E13" s="180">
        <v>0.57999999999999996</v>
      </c>
      <c r="F13" s="180">
        <v>0.55000000000000004</v>
      </c>
      <c r="G13" s="180">
        <v>0.57999999999999996</v>
      </c>
      <c r="H13" s="180">
        <v>0.62</v>
      </c>
      <c r="I13" s="189">
        <v>0.65</v>
      </c>
      <c r="J13" s="189">
        <v>0.68</v>
      </c>
      <c r="K13" s="189">
        <v>0.66</v>
      </c>
      <c r="L13" s="189">
        <v>0.67</v>
      </c>
      <c r="N13" s="178" t="s">
        <v>185</v>
      </c>
      <c r="O13" s="179">
        <v>0.56000000000000005</v>
      </c>
      <c r="P13" s="179">
        <v>0.55000000000000004</v>
      </c>
      <c r="Q13" s="192">
        <v>0.64</v>
      </c>
      <c r="R13" s="19"/>
    </row>
    <row r="14" spans="2:18" s="18" customFormat="1">
      <c r="B14" s="178" t="s">
        <v>186</v>
      </c>
      <c r="C14" s="180">
        <v>0.32</v>
      </c>
      <c r="D14" s="180">
        <v>0.32</v>
      </c>
      <c r="E14" s="180">
        <v>0.34</v>
      </c>
      <c r="F14" s="180">
        <v>0.36</v>
      </c>
      <c r="G14" s="180">
        <v>0.35</v>
      </c>
      <c r="H14" s="180">
        <v>0.31</v>
      </c>
      <c r="I14" s="189">
        <v>0.28000000000000003</v>
      </c>
      <c r="J14" s="189">
        <v>0.26</v>
      </c>
      <c r="K14" s="189">
        <v>0.28999999999999998</v>
      </c>
      <c r="L14" s="189">
        <v>0.28000000000000003</v>
      </c>
      <c r="N14" s="178" t="s">
        <v>186</v>
      </c>
      <c r="O14" s="179">
        <v>0.35</v>
      </c>
      <c r="P14" s="179">
        <v>0.36</v>
      </c>
      <c r="Q14" s="179">
        <v>0.29349575881845885</v>
      </c>
      <c r="R14" s="19"/>
    </row>
    <row r="15" spans="2:18" s="18" customFormat="1">
      <c r="B15" s="178" t="s">
        <v>187</v>
      </c>
      <c r="C15" s="180">
        <v>0.06</v>
      </c>
      <c r="D15" s="180">
        <v>7.0000000000000007E-2</v>
      </c>
      <c r="E15" s="180">
        <v>0.06</v>
      </c>
      <c r="F15" s="180">
        <v>0.06</v>
      </c>
      <c r="G15" s="180">
        <v>0.04</v>
      </c>
      <c r="H15" s="180">
        <v>0.05</v>
      </c>
      <c r="I15" s="189">
        <v>0.05</v>
      </c>
      <c r="J15" s="189">
        <v>0.04</v>
      </c>
      <c r="K15" s="189">
        <v>0.03</v>
      </c>
      <c r="L15" s="189">
        <v>0.03</v>
      </c>
      <c r="N15" s="178" t="s">
        <v>187</v>
      </c>
      <c r="O15" s="179">
        <v>7.0000000000000007E-2</v>
      </c>
      <c r="P15" s="179">
        <v>0.06</v>
      </c>
      <c r="Q15" s="179">
        <v>4.5234439550535875E-2</v>
      </c>
      <c r="R15" s="19"/>
    </row>
    <row r="16" spans="2:18" s="18" customFormat="1">
      <c r="B16" s="178" t="s">
        <v>0</v>
      </c>
      <c r="C16" s="180">
        <v>0.02</v>
      </c>
      <c r="D16" s="180">
        <v>0.02</v>
      </c>
      <c r="E16" s="180">
        <v>0.02</v>
      </c>
      <c r="F16" s="180">
        <v>0.03</v>
      </c>
      <c r="G16" s="180">
        <v>0.03</v>
      </c>
      <c r="H16" s="180">
        <v>0.03</v>
      </c>
      <c r="I16" s="189">
        <v>0.02</v>
      </c>
      <c r="J16" s="189">
        <v>0.02</v>
      </c>
      <c r="K16" s="189">
        <v>0.02</v>
      </c>
      <c r="L16" s="189">
        <v>0.02</v>
      </c>
      <c r="N16" s="178" t="s">
        <v>0</v>
      </c>
      <c r="O16" s="179">
        <v>0.02</v>
      </c>
      <c r="P16" s="179">
        <v>0.03</v>
      </c>
      <c r="Q16" s="179">
        <v>0.02</v>
      </c>
      <c r="R16" s="19"/>
    </row>
    <row r="17" spans="2:18" s="18" customFormat="1">
      <c r="B17" s="190" t="s">
        <v>188</v>
      </c>
      <c r="C17" s="167"/>
      <c r="D17" s="167"/>
      <c r="E17" s="167"/>
      <c r="F17" s="167"/>
      <c r="G17" s="167"/>
      <c r="H17" s="167"/>
      <c r="I17" s="181"/>
      <c r="J17" s="181"/>
      <c r="K17" s="181"/>
      <c r="L17" s="181"/>
      <c r="N17" s="190" t="s">
        <v>188</v>
      </c>
      <c r="O17" s="167"/>
      <c r="P17" s="191"/>
      <c r="Q17" s="179"/>
      <c r="R17" s="19"/>
    </row>
    <row r="18" spans="2:18" s="18" customFormat="1">
      <c r="B18" s="178" t="s">
        <v>189</v>
      </c>
      <c r="C18" s="180">
        <v>0.4</v>
      </c>
      <c r="D18" s="180">
        <v>0.38</v>
      </c>
      <c r="E18" s="180">
        <v>0.37</v>
      </c>
      <c r="F18" s="180">
        <v>0.41</v>
      </c>
      <c r="G18" s="180">
        <v>0.38</v>
      </c>
      <c r="H18" s="180">
        <v>0.43</v>
      </c>
      <c r="I18" s="189">
        <v>0.4</v>
      </c>
      <c r="J18" s="189">
        <v>0.36</v>
      </c>
      <c r="K18" s="189">
        <v>0.4</v>
      </c>
      <c r="L18" s="189">
        <v>0.38</v>
      </c>
      <c r="N18" s="178" t="s">
        <v>189</v>
      </c>
      <c r="O18" s="179">
        <v>0.45</v>
      </c>
      <c r="P18" s="179">
        <v>0.41</v>
      </c>
      <c r="Q18" s="179">
        <v>0.38</v>
      </c>
      <c r="R18" s="19"/>
    </row>
    <row r="19" spans="2:18" s="18" customFormat="1">
      <c r="B19" s="178" t="s">
        <v>190</v>
      </c>
      <c r="C19" s="180">
        <v>0.1</v>
      </c>
      <c r="D19" s="180">
        <v>0.15</v>
      </c>
      <c r="E19" s="180">
        <v>0.17</v>
      </c>
      <c r="F19" s="180">
        <v>0.17</v>
      </c>
      <c r="G19" s="180">
        <v>0.21</v>
      </c>
      <c r="H19" s="180">
        <v>0.26</v>
      </c>
      <c r="I19" s="189">
        <v>0.33</v>
      </c>
      <c r="J19" s="189">
        <v>0.38</v>
      </c>
      <c r="K19" s="189">
        <v>0.3</v>
      </c>
      <c r="L19" s="189">
        <v>0.33</v>
      </c>
      <c r="N19" s="178" t="s">
        <v>190</v>
      </c>
      <c r="O19" s="179">
        <v>0.08</v>
      </c>
      <c r="P19" s="179">
        <v>0.17</v>
      </c>
      <c r="Q19" s="179">
        <v>0.3</v>
      </c>
      <c r="R19" s="19"/>
    </row>
    <row r="20" spans="2:18" s="18" customFormat="1">
      <c r="B20" s="178" t="s">
        <v>191</v>
      </c>
      <c r="C20" s="180">
        <v>0.27</v>
      </c>
      <c r="D20" s="180">
        <v>0.26</v>
      </c>
      <c r="E20" s="284">
        <v>0.23</v>
      </c>
      <c r="F20" s="180">
        <v>0.25</v>
      </c>
      <c r="G20" s="180">
        <v>0.25</v>
      </c>
      <c r="H20" s="180">
        <v>0.26</v>
      </c>
      <c r="I20" s="189">
        <v>0.23</v>
      </c>
      <c r="J20" s="189">
        <v>0.21</v>
      </c>
      <c r="K20" s="189">
        <v>0.25</v>
      </c>
      <c r="L20" s="189">
        <v>0.24</v>
      </c>
      <c r="N20" s="178" t="s">
        <v>191</v>
      </c>
      <c r="O20" s="179">
        <v>0.25</v>
      </c>
      <c r="P20" s="179">
        <v>0.25</v>
      </c>
      <c r="Q20" s="179">
        <v>0.26586747059898358</v>
      </c>
      <c r="R20" s="19"/>
    </row>
    <row r="21" spans="2:18" s="18" customFormat="1">
      <c r="B21" s="178" t="s">
        <v>0</v>
      </c>
      <c r="C21" s="180">
        <v>0.23</v>
      </c>
      <c r="D21" s="180">
        <v>0.21</v>
      </c>
      <c r="E21" s="284">
        <v>0.22</v>
      </c>
      <c r="F21" s="180">
        <v>0.17</v>
      </c>
      <c r="G21" s="180">
        <v>0.16</v>
      </c>
      <c r="H21" s="180">
        <v>0.05</v>
      </c>
      <c r="I21" s="189">
        <v>0.04</v>
      </c>
      <c r="J21" s="189">
        <v>0.05</v>
      </c>
      <c r="K21" s="189">
        <v>0.05</v>
      </c>
      <c r="L21" s="189">
        <v>0.05</v>
      </c>
      <c r="N21" s="178" t="s">
        <v>0</v>
      </c>
      <c r="O21" s="179">
        <v>0.32</v>
      </c>
      <c r="P21" s="179">
        <v>0.17</v>
      </c>
      <c r="Q21" s="179">
        <v>0.05</v>
      </c>
      <c r="R21" s="19"/>
    </row>
    <row r="22" spans="2:18" s="18" customFormat="1" ht="6" customHeight="1">
      <c r="B22" s="178"/>
      <c r="C22" s="181"/>
      <c r="D22" s="181"/>
      <c r="E22" s="181"/>
      <c r="F22" s="181"/>
      <c r="G22" s="181"/>
      <c r="H22" s="181"/>
      <c r="I22" s="181"/>
      <c r="J22" s="181"/>
      <c r="K22" s="181"/>
      <c r="L22" s="181"/>
      <c r="N22" s="182"/>
      <c r="O22" s="167"/>
      <c r="P22" s="181"/>
      <c r="Q22" s="193"/>
      <c r="R22" s="19"/>
    </row>
    <row r="23" spans="2:18" s="20" customFormat="1">
      <c r="B23" s="278" t="s">
        <v>273</v>
      </c>
      <c r="C23" s="279">
        <v>726</v>
      </c>
      <c r="D23" s="279">
        <v>398</v>
      </c>
      <c r="E23" s="279">
        <v>486</v>
      </c>
      <c r="F23" s="279">
        <v>303</v>
      </c>
      <c r="G23" s="279">
        <v>464</v>
      </c>
      <c r="H23" s="279">
        <v>572</v>
      </c>
      <c r="I23" s="280">
        <v>837</v>
      </c>
      <c r="J23" s="281">
        <v>1639</v>
      </c>
      <c r="K23" s="281">
        <v>883</v>
      </c>
      <c r="L23" s="281">
        <v>1638</v>
      </c>
      <c r="N23" s="278" t="s">
        <v>273</v>
      </c>
      <c r="O23" s="282">
        <v>813</v>
      </c>
      <c r="P23" s="279">
        <v>1968</v>
      </c>
      <c r="Q23" s="277">
        <v>3600</v>
      </c>
      <c r="R23" s="19"/>
    </row>
    <row r="24" spans="2:18" s="20" customFormat="1">
      <c r="B24" s="25" t="s">
        <v>271</v>
      </c>
      <c r="C24" s="174">
        <v>0.28699999999999998</v>
      </c>
      <c r="D24" s="174">
        <v>0.14399999999999999</v>
      </c>
      <c r="E24" s="174">
        <v>0.16700000000000001</v>
      </c>
      <c r="F24" s="174">
        <v>8.6999999999999994E-2</v>
      </c>
      <c r="G24" s="174">
        <v>0.13200000000000001</v>
      </c>
      <c r="H24" s="174">
        <v>0.128</v>
      </c>
      <c r="I24" s="174">
        <f>I23/I11</f>
        <v>0.18379446640316205</v>
      </c>
      <c r="J24" s="174">
        <v>0.29399999999999998</v>
      </c>
      <c r="K24" s="174">
        <v>0.17</v>
      </c>
      <c r="L24" s="174">
        <v>0.29699999999999999</v>
      </c>
      <c r="N24" s="25" t="s">
        <v>271</v>
      </c>
      <c r="O24" s="174">
        <v>8.5999999999999993E-2</v>
      </c>
      <c r="P24" s="174">
        <v>0.16900000000000001</v>
      </c>
      <c r="Q24" s="174">
        <v>0.20300000000000001</v>
      </c>
      <c r="R24" s="19"/>
    </row>
    <row r="25" spans="2:18" s="20" customFormat="1">
      <c r="B25" s="308" t="s">
        <v>293</v>
      </c>
      <c r="C25" s="22">
        <v>408</v>
      </c>
      <c r="D25" s="22">
        <v>875</v>
      </c>
      <c r="E25" s="22">
        <v>135</v>
      </c>
      <c r="F25" s="167">
        <v>-275</v>
      </c>
      <c r="G25" s="167">
        <v>-16</v>
      </c>
      <c r="H25" s="167">
        <v>-259</v>
      </c>
      <c r="I25" s="172">
        <v>131</v>
      </c>
      <c r="J25" s="172">
        <v>836</v>
      </c>
      <c r="K25" s="172">
        <v>160</v>
      </c>
      <c r="L25" s="172">
        <v>923</v>
      </c>
      <c r="N25" s="25" t="s">
        <v>293</v>
      </c>
      <c r="O25" s="167">
        <v>-432</v>
      </c>
      <c r="P25" s="22">
        <v>1142</v>
      </c>
      <c r="Q25" s="22">
        <v>693</v>
      </c>
      <c r="R25" s="19"/>
    </row>
    <row r="26" spans="2:18" s="20" customFormat="1">
      <c r="B26" s="25" t="s">
        <v>275</v>
      </c>
      <c r="C26" s="309">
        <v>288</v>
      </c>
      <c r="D26" s="309">
        <v>59</v>
      </c>
      <c r="E26" s="309">
        <v>152</v>
      </c>
      <c r="F26" s="309">
        <v>283</v>
      </c>
      <c r="G26" s="167">
        <v>-103</v>
      </c>
      <c r="H26" s="167">
        <v>-41</v>
      </c>
      <c r="I26" s="183">
        <v>208</v>
      </c>
      <c r="J26" s="183">
        <v>909</v>
      </c>
      <c r="K26" s="183">
        <v>211</v>
      </c>
      <c r="L26" s="183">
        <v>927</v>
      </c>
      <c r="N26" s="25" t="s">
        <v>275</v>
      </c>
      <c r="O26" s="167">
        <v>-499</v>
      </c>
      <c r="P26" s="309">
        <v>837</v>
      </c>
      <c r="Q26" s="309">
        <v>1061</v>
      </c>
      <c r="R26" s="19"/>
    </row>
    <row r="27" spans="2:18" s="20" customFormat="1" ht="7.5" customHeight="1">
      <c r="B27" s="25"/>
      <c r="C27" s="153"/>
      <c r="D27" s="153"/>
      <c r="E27" s="153"/>
      <c r="F27" s="153"/>
      <c r="G27" s="153"/>
      <c r="H27" s="153"/>
      <c r="I27" s="154"/>
      <c r="J27" s="154"/>
      <c r="K27" s="154"/>
      <c r="L27" s="154"/>
      <c r="N27" s="25"/>
      <c r="O27" s="184"/>
      <c r="P27" s="153"/>
      <c r="Q27" s="194"/>
      <c r="R27" s="19"/>
    </row>
    <row r="28" spans="2:18" s="24" customFormat="1">
      <c r="B28" s="221" t="s">
        <v>200</v>
      </c>
      <c r="C28" s="365">
        <v>0.8</v>
      </c>
      <c r="D28" s="365">
        <v>1</v>
      </c>
      <c r="E28" s="365">
        <v>0.3</v>
      </c>
      <c r="F28" s="365">
        <v>0.7</v>
      </c>
      <c r="G28" s="365">
        <v>1</v>
      </c>
      <c r="H28" s="365">
        <v>1.4</v>
      </c>
      <c r="I28" s="365">
        <v>1.7</v>
      </c>
      <c r="J28" s="365">
        <v>2</v>
      </c>
      <c r="K28" s="365">
        <v>0.871</v>
      </c>
      <c r="L28" s="365">
        <v>1.36</v>
      </c>
      <c r="N28" s="221" t="s">
        <v>156</v>
      </c>
      <c r="O28" s="365">
        <v>1.3</v>
      </c>
      <c r="P28" s="365">
        <v>0.7</v>
      </c>
      <c r="Q28" s="365">
        <v>2.0039999999999996</v>
      </c>
      <c r="R28" s="130"/>
    </row>
    <row r="29" spans="2:18" s="20" customFormat="1">
      <c r="B29" s="157" t="s">
        <v>201</v>
      </c>
      <c r="C29" s="167">
        <v>0.6</v>
      </c>
      <c r="D29" s="167">
        <v>0.38100000000000001</v>
      </c>
      <c r="E29" s="167">
        <v>0.51800000000000002</v>
      </c>
      <c r="F29" s="167">
        <v>0.86299999999999999</v>
      </c>
      <c r="G29" s="167">
        <v>0.63400000000000001</v>
      </c>
      <c r="H29" s="167">
        <v>0.61499999999999999</v>
      </c>
      <c r="I29" s="156">
        <v>0.6</v>
      </c>
      <c r="J29" s="156">
        <v>1.1000000000000001</v>
      </c>
      <c r="K29" s="156">
        <v>0.61299999999999999</v>
      </c>
      <c r="L29" s="156">
        <v>1.17</v>
      </c>
      <c r="N29" s="165" t="s">
        <v>147</v>
      </c>
      <c r="O29" s="167">
        <v>1.458</v>
      </c>
      <c r="P29" s="167">
        <v>2.3620000000000001</v>
      </c>
      <c r="Q29" s="167">
        <v>2.895</v>
      </c>
      <c r="R29" s="19"/>
    </row>
    <row r="30" spans="2:18" s="20" customFormat="1">
      <c r="B30" s="185"/>
      <c r="C30" s="17"/>
      <c r="D30" s="17"/>
      <c r="E30" s="17"/>
      <c r="F30" s="17"/>
      <c r="G30" s="17"/>
      <c r="H30" s="17"/>
      <c r="I30" s="17"/>
      <c r="J30" s="17"/>
      <c r="K30" s="17"/>
      <c r="L30" s="17"/>
      <c r="N30" s="26"/>
      <c r="O30" s="426"/>
      <c r="P30" s="162"/>
      <c r="Q30" s="427"/>
      <c r="R30" s="19"/>
    </row>
    <row r="31" spans="2:18" s="20" customFormat="1">
      <c r="B31" s="158"/>
      <c r="C31" s="17"/>
      <c r="D31" s="17"/>
      <c r="E31" s="500"/>
      <c r="F31" s="500"/>
      <c r="G31" s="500"/>
      <c r="H31" s="500"/>
      <c r="I31" s="500"/>
      <c r="J31" s="500"/>
      <c r="K31" s="500"/>
      <c r="L31" s="500"/>
      <c r="M31" s="283"/>
      <c r="N31" s="283"/>
      <c r="O31" s="426"/>
      <c r="P31" s="162"/>
      <c r="Q31" s="427"/>
      <c r="R31" s="19"/>
    </row>
    <row r="32" spans="2:18" s="20" customFormat="1">
      <c r="B32" s="9"/>
      <c r="C32" s="194"/>
      <c r="D32" s="194"/>
      <c r="E32" s="194"/>
      <c r="F32" s="194"/>
      <c r="G32" s="194"/>
      <c r="H32" s="194"/>
      <c r="I32" s="194"/>
      <c r="J32" s="194"/>
      <c r="K32" s="194"/>
      <c r="L32" s="194"/>
      <c r="N32" s="26"/>
      <c r="O32" s="426"/>
      <c r="P32" s="162"/>
      <c r="Q32" s="194"/>
      <c r="R32" s="19"/>
    </row>
    <row r="33" spans="1:18" ht="18.75" thickBot="1">
      <c r="B33" s="107" t="s">
        <v>157</v>
      </c>
      <c r="C33" s="396"/>
      <c r="D33" s="396"/>
      <c r="E33" s="396"/>
      <c r="F33" s="396"/>
      <c r="G33" s="396"/>
      <c r="H33" s="396"/>
      <c r="I33" s="396"/>
      <c r="J33" s="396"/>
      <c r="K33" s="396"/>
      <c r="L33" s="396"/>
      <c r="N33" s="107" t="s">
        <v>157</v>
      </c>
      <c r="O33" s="396"/>
      <c r="P33" s="396"/>
      <c r="Q33" s="396"/>
      <c r="R33" s="19"/>
    </row>
    <row r="34" spans="1:18" s="27" customFormat="1" ht="5.25" customHeight="1">
      <c r="B34" s="195"/>
      <c r="C34" s="501"/>
      <c r="D34" s="501"/>
      <c r="E34" s="501"/>
      <c r="F34" s="501"/>
      <c r="G34" s="501"/>
      <c r="H34" s="501"/>
      <c r="I34" s="501"/>
      <c r="J34" s="501"/>
      <c r="K34" s="501"/>
      <c r="L34" s="501"/>
      <c r="M34" s="28"/>
      <c r="N34" s="160"/>
      <c r="O34" s="428"/>
      <c r="P34" s="429"/>
      <c r="Q34" s="28"/>
      <c r="R34" s="19"/>
    </row>
    <row r="35" spans="1:18" s="27" customFormat="1">
      <c r="B35" s="25" t="s">
        <v>276</v>
      </c>
      <c r="C35" s="153">
        <v>1.8560000000000001</v>
      </c>
      <c r="D35" s="153">
        <v>1.96</v>
      </c>
      <c r="E35" s="153">
        <v>1.9</v>
      </c>
      <c r="F35" s="153">
        <v>2.2000000000000002</v>
      </c>
      <c r="G35" s="153">
        <v>2</v>
      </c>
      <c r="H35" s="153">
        <v>2.1</v>
      </c>
      <c r="I35" s="153">
        <v>2</v>
      </c>
      <c r="J35" s="423">
        <v>2.2999999999999998</v>
      </c>
      <c r="K35" s="423">
        <v>2.2999999999999998</v>
      </c>
      <c r="L35" s="423">
        <v>2.3769999999999998</v>
      </c>
      <c r="M35" s="28"/>
      <c r="N35" s="25" t="s">
        <v>276</v>
      </c>
      <c r="O35" s="175">
        <v>7.3</v>
      </c>
      <c r="P35" s="156">
        <v>7.9</v>
      </c>
      <c r="Q35" s="153">
        <v>8.1999999999999993</v>
      </c>
      <c r="R35" s="19"/>
    </row>
    <row r="36" spans="1:18" s="27" customFormat="1">
      <c r="B36" s="186" t="s">
        <v>277</v>
      </c>
      <c r="C36" s="153">
        <v>2.9249999999999998</v>
      </c>
      <c r="D36" s="153">
        <v>3.1040000000000001</v>
      </c>
      <c r="E36" s="153">
        <v>2.9</v>
      </c>
      <c r="F36" s="153">
        <v>3.4</v>
      </c>
      <c r="G36" s="153">
        <v>3.2</v>
      </c>
      <c r="H36" s="153">
        <v>3.6</v>
      </c>
      <c r="I36" s="153">
        <v>3.5</v>
      </c>
      <c r="J36" s="423">
        <v>4.0999999999999996</v>
      </c>
      <c r="K36" s="423">
        <v>4.0999999999999996</v>
      </c>
      <c r="L36" s="423">
        <v>4.3490000000000002</v>
      </c>
      <c r="M36" s="28"/>
      <c r="N36" s="186" t="s">
        <v>277</v>
      </c>
      <c r="O36" s="184">
        <v>11.4</v>
      </c>
      <c r="P36" s="153">
        <v>12.4</v>
      </c>
      <c r="Q36" s="156">
        <v>17.7</v>
      </c>
      <c r="R36" s="19"/>
    </row>
    <row r="37" spans="1:18" s="27" customFormat="1">
      <c r="B37" s="25" t="s">
        <v>224</v>
      </c>
      <c r="C37" s="187">
        <v>1.343</v>
      </c>
      <c r="D37" s="187">
        <v>1.4</v>
      </c>
      <c r="E37" s="187">
        <v>1.6</v>
      </c>
      <c r="F37" s="153">
        <v>1.5</v>
      </c>
      <c r="G37" s="153">
        <v>1.7210000000000001</v>
      </c>
      <c r="H37" s="153">
        <v>1.9</v>
      </c>
      <c r="I37" s="153">
        <v>2.2999999999999998</v>
      </c>
      <c r="J37" s="423">
        <v>2.4</v>
      </c>
      <c r="K37" s="423">
        <v>2.2999999999999998</v>
      </c>
      <c r="L37" s="423">
        <v>2.2999999999999998</v>
      </c>
      <c r="N37" s="25" t="s">
        <v>224</v>
      </c>
      <c r="O37" s="172">
        <v>1.2649999999999999</v>
      </c>
      <c r="P37" s="153">
        <v>1.5</v>
      </c>
      <c r="Q37" s="156">
        <v>2.0890289093670504</v>
      </c>
      <c r="R37" s="19"/>
    </row>
    <row r="38" spans="1:18" s="27" customFormat="1">
      <c r="B38" s="25" t="s">
        <v>211</v>
      </c>
      <c r="C38" s="188">
        <v>0.48299999999999998</v>
      </c>
      <c r="D38" s="188">
        <v>0.45500000000000002</v>
      </c>
      <c r="E38" s="174">
        <v>0.47599999999999998</v>
      </c>
      <c r="F38" s="174">
        <v>0.52600000000000002</v>
      </c>
      <c r="G38" s="174">
        <v>0.43</v>
      </c>
      <c r="H38" s="174">
        <v>0.45500000000000002</v>
      </c>
      <c r="I38" s="135">
        <v>0.48599999999999999</v>
      </c>
      <c r="J38" s="262">
        <v>0.50600000000000001</v>
      </c>
      <c r="K38" s="262" t="s">
        <v>151</v>
      </c>
      <c r="L38" s="262" t="s">
        <v>151</v>
      </c>
      <c r="N38" s="25" t="s">
        <v>211</v>
      </c>
      <c r="O38" s="174">
        <v>0.46430475417219608</v>
      </c>
      <c r="P38" s="174">
        <v>0.52600000000000002</v>
      </c>
      <c r="Q38" s="174">
        <v>0.46707953711724648</v>
      </c>
      <c r="R38" s="19"/>
    </row>
    <row r="39" spans="1:18" ht="16.5" customHeight="1">
      <c r="A39" s="26"/>
      <c r="B39" s="385" t="s">
        <v>310</v>
      </c>
      <c r="C39" s="17"/>
      <c r="D39" s="424"/>
      <c r="E39" s="424"/>
      <c r="F39" s="424"/>
      <c r="G39" s="424"/>
      <c r="H39" s="424"/>
      <c r="I39" s="424"/>
      <c r="J39" s="17"/>
      <c r="K39" s="373">
        <v>0.51</v>
      </c>
      <c r="L39" s="373">
        <v>0.47</v>
      </c>
      <c r="O39" s="184"/>
      <c r="P39" s="184"/>
      <c r="Q39" s="17"/>
    </row>
    <row r="40" spans="1:18" ht="20.25" customHeight="1">
      <c r="A40" s="26"/>
      <c r="B40" s="386" t="s">
        <v>309</v>
      </c>
      <c r="C40" s="156"/>
      <c r="D40" s="156"/>
      <c r="E40" s="156"/>
      <c r="F40" s="156"/>
      <c r="G40" s="156"/>
      <c r="H40" s="156"/>
      <c r="I40" s="156"/>
      <c r="J40" s="156"/>
      <c r="K40" s="179">
        <v>0.87</v>
      </c>
      <c r="L40" s="179">
        <v>0.89</v>
      </c>
      <c r="M40" s="28"/>
      <c r="N40" s="25" t="s">
        <v>316</v>
      </c>
      <c r="O40" s="183">
        <v>221</v>
      </c>
      <c r="P40" s="203">
        <v>233.4</v>
      </c>
      <c r="Q40" s="309">
        <v>235.7</v>
      </c>
    </row>
    <row r="41" spans="1:18" ht="28.5" customHeight="1">
      <c r="B41" s="516" t="s">
        <v>278</v>
      </c>
      <c r="C41" s="516"/>
      <c r="D41" s="516"/>
      <c r="E41" s="516"/>
      <c r="F41" s="516"/>
      <c r="G41" s="516"/>
      <c r="H41" s="516"/>
      <c r="I41" s="516"/>
      <c r="J41" s="516"/>
      <c r="K41" s="355"/>
      <c r="L41" s="379"/>
    </row>
    <row r="42" spans="1:18" ht="18.75" customHeight="1">
      <c r="B42" s="516" t="s">
        <v>279</v>
      </c>
      <c r="C42" s="516"/>
      <c r="D42" s="516"/>
      <c r="E42" s="516"/>
      <c r="F42" s="516"/>
      <c r="G42" s="516"/>
      <c r="H42" s="516"/>
      <c r="I42" s="516"/>
      <c r="J42" s="516"/>
      <c r="K42" s="355"/>
      <c r="L42" s="379"/>
    </row>
    <row r="43" spans="1:18" ht="42" customHeight="1">
      <c r="B43" s="41"/>
    </row>
  </sheetData>
  <mergeCells count="4">
    <mergeCell ref="B6:I6"/>
    <mergeCell ref="N6:Q6"/>
    <mergeCell ref="B41:J41"/>
    <mergeCell ref="B42:J42"/>
  </mergeCells>
  <pageMargins left="0.28000000000000003" right="0.19"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T25"/>
  <sheetViews>
    <sheetView showGridLines="0" zoomScale="95" zoomScaleNormal="95" zoomScaleSheetLayoutView="70" zoomScalePageLayoutView="50" workbookViewId="0"/>
  </sheetViews>
  <sheetFormatPr defaultColWidth="9.140625" defaultRowHeight="18"/>
  <cols>
    <col min="1" max="1" width="3.42578125" style="9" customWidth="1"/>
    <col min="2" max="2" width="72.140625" style="9" customWidth="1"/>
    <col min="3" max="12" width="12.42578125" style="16" customWidth="1"/>
    <col min="13" max="13" width="5.42578125" style="9" customWidth="1"/>
    <col min="14" max="14" width="68.42578125" style="9" customWidth="1"/>
    <col min="15" max="15" width="14.5703125" style="9" customWidth="1"/>
    <col min="16" max="16" width="11.140625" style="9" customWidth="1"/>
    <col min="17" max="17" width="12" style="9" bestFit="1" customWidth="1"/>
    <col min="18" max="18" width="2.42578125" style="9" customWidth="1"/>
    <col min="19" max="16384" width="9.140625" style="9"/>
  </cols>
  <sheetData>
    <row r="2" spans="2:20" s="10" customFormat="1">
      <c r="C2" s="11"/>
      <c r="D2" s="11"/>
      <c r="E2" s="11"/>
      <c r="F2" s="11"/>
      <c r="G2" s="11"/>
      <c r="H2" s="11"/>
      <c r="I2" s="11"/>
      <c r="J2" s="11"/>
      <c r="K2" s="11"/>
      <c r="L2" s="11"/>
    </row>
    <row r="3" spans="2:20" s="10" customFormat="1" ht="54.95" customHeight="1">
      <c r="C3" s="11"/>
      <c r="D3" s="11" t="s">
        <v>174</v>
      </c>
      <c r="E3" s="11"/>
      <c r="F3" s="11"/>
      <c r="G3" s="11"/>
      <c r="H3" s="11"/>
      <c r="I3" s="11"/>
      <c r="J3" s="11"/>
      <c r="K3" s="11"/>
      <c r="L3" s="11"/>
    </row>
    <row r="4" spans="2:20" s="10" customFormat="1" ht="18.75" thickBot="1">
      <c r="B4" s="12" t="s">
        <v>165</v>
      </c>
      <c r="C4" s="13"/>
      <c r="D4" s="13"/>
      <c r="E4" s="13"/>
      <c r="F4" s="13"/>
      <c r="G4" s="13"/>
      <c r="H4" s="13"/>
      <c r="I4" s="13"/>
      <c r="J4" s="13"/>
      <c r="K4" s="13"/>
      <c r="L4" s="13"/>
      <c r="M4" s="13"/>
      <c r="N4" s="14"/>
      <c r="O4" s="14"/>
      <c r="P4" s="13"/>
      <c r="Q4" s="13"/>
    </row>
    <row r="5" spans="2:20" ht="20.25" thickTop="1">
      <c r="B5" s="15"/>
    </row>
    <row r="6" spans="2:20" ht="20.25">
      <c r="B6" s="515" t="s">
        <v>3</v>
      </c>
      <c r="C6" s="515"/>
      <c r="D6" s="515"/>
      <c r="E6" s="515"/>
      <c r="F6" s="515"/>
      <c r="G6" s="515"/>
      <c r="H6" s="515"/>
      <c r="I6" s="515"/>
      <c r="J6" s="235"/>
      <c r="K6" s="354"/>
      <c r="L6" s="378"/>
      <c r="N6" s="515" t="s">
        <v>4</v>
      </c>
      <c r="O6" s="515"/>
      <c r="P6" s="515"/>
      <c r="Q6" s="515"/>
    </row>
    <row r="7" spans="2:20" ht="8.25" customHeight="1"/>
    <row r="8" spans="2:20" ht="9" customHeight="1"/>
    <row r="9" spans="2:20" ht="18.75"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row>
    <row r="10" spans="2:20" ht="6.75" customHeight="1">
      <c r="C10" s="17"/>
      <c r="D10" s="17"/>
      <c r="E10" s="17"/>
      <c r="F10" s="17"/>
      <c r="G10" s="17"/>
      <c r="H10" s="17"/>
      <c r="I10" s="17"/>
      <c r="J10" s="17"/>
      <c r="K10" s="17"/>
      <c r="L10" s="17"/>
      <c r="M10" s="17"/>
      <c r="N10" s="17"/>
      <c r="O10" s="17"/>
      <c r="P10" s="17"/>
      <c r="Q10" s="17"/>
    </row>
    <row r="11" spans="2:20" s="18" customFormat="1">
      <c r="B11" s="196" t="s">
        <v>11</v>
      </c>
      <c r="C11" s="419">
        <v>0.69</v>
      </c>
      <c r="D11" s="187">
        <v>2.1</v>
      </c>
      <c r="E11" s="187">
        <v>0.8</v>
      </c>
      <c r="F11" s="187">
        <v>2.4</v>
      </c>
      <c r="G11" s="187">
        <v>0.9</v>
      </c>
      <c r="H11" s="187">
        <v>1.2</v>
      </c>
      <c r="I11" s="187">
        <v>1.3</v>
      </c>
      <c r="J11" s="187">
        <v>4.5510000000000002</v>
      </c>
      <c r="K11" s="187">
        <v>0.73899999999999999</v>
      </c>
      <c r="L11" s="187">
        <v>1.738</v>
      </c>
      <c r="N11" s="196" t="s">
        <v>11</v>
      </c>
      <c r="O11" s="187">
        <v>4</v>
      </c>
      <c r="P11" s="187">
        <v>6</v>
      </c>
      <c r="Q11" s="187">
        <v>7.8869999999999996</v>
      </c>
      <c r="T11" s="19"/>
    </row>
    <row r="12" spans="2:20" s="20" customFormat="1">
      <c r="B12" s="163" t="s">
        <v>153</v>
      </c>
      <c r="C12" s="420">
        <v>0.06</v>
      </c>
      <c r="D12" s="156">
        <v>0.7</v>
      </c>
      <c r="E12" s="156">
        <v>0.4</v>
      </c>
      <c r="F12" s="156">
        <v>1.8</v>
      </c>
      <c r="G12" s="156">
        <v>0.2</v>
      </c>
      <c r="H12" s="156">
        <v>0.6</v>
      </c>
      <c r="I12" s="156">
        <v>0.5</v>
      </c>
      <c r="J12" s="156">
        <v>3.298</v>
      </c>
      <c r="K12" s="156">
        <v>0.113</v>
      </c>
      <c r="L12" s="156">
        <v>1.623</v>
      </c>
      <c r="N12" s="163" t="s">
        <v>153</v>
      </c>
      <c r="O12" s="183">
        <v>2.2000000000000002</v>
      </c>
      <c r="P12" s="156">
        <v>2.9</v>
      </c>
      <c r="Q12" s="156">
        <v>4.5979999999999999</v>
      </c>
      <c r="T12" s="19"/>
    </row>
    <row r="13" spans="2:20" s="20" customFormat="1">
      <c r="B13" s="25" t="s">
        <v>154</v>
      </c>
      <c r="C13" s="174">
        <v>8.6999999999999994E-2</v>
      </c>
      <c r="D13" s="174">
        <v>0.33700000000000002</v>
      </c>
      <c r="E13" s="174">
        <v>0.42899999999999999</v>
      </c>
      <c r="F13" s="174">
        <v>0.73199999999999998</v>
      </c>
      <c r="G13" s="174">
        <v>0.27500000000000002</v>
      </c>
      <c r="H13" s="174">
        <v>0.53400000000000003</v>
      </c>
      <c r="I13" s="135">
        <v>0.33900000000000002</v>
      </c>
      <c r="J13" s="135">
        <v>0.72499999999999998</v>
      </c>
      <c r="K13" s="300">
        <v>0.153</v>
      </c>
      <c r="L13" s="300">
        <v>0.93400000000000005</v>
      </c>
      <c r="N13" s="25" t="s">
        <v>154</v>
      </c>
      <c r="O13" s="174">
        <v>0.55700000000000005</v>
      </c>
      <c r="P13" s="174">
        <v>0.48</v>
      </c>
      <c r="Q13" s="174">
        <v>0.58299999999999996</v>
      </c>
      <c r="T13" s="19"/>
    </row>
    <row r="14" spans="2:20" s="20" customFormat="1">
      <c r="B14" s="25" t="s">
        <v>247</v>
      </c>
      <c r="C14" s="198">
        <v>-0.16</v>
      </c>
      <c r="D14" s="153">
        <v>0.3</v>
      </c>
      <c r="E14" s="153">
        <v>0.2</v>
      </c>
      <c r="F14" s="153">
        <v>1.3</v>
      </c>
      <c r="G14" s="184">
        <v>0.04</v>
      </c>
      <c r="H14" s="153">
        <v>0.33</v>
      </c>
      <c r="I14" s="153">
        <v>0.2</v>
      </c>
      <c r="J14" s="153">
        <v>2.5870000000000002</v>
      </c>
      <c r="K14" s="421">
        <v>-3.7999999999999999E-2</v>
      </c>
      <c r="L14" s="421">
        <v>1.0980000000000001</v>
      </c>
      <c r="N14" s="25" t="s">
        <v>155</v>
      </c>
      <c r="O14" s="172">
        <v>0.6</v>
      </c>
      <c r="P14" s="153">
        <v>1.7</v>
      </c>
      <c r="Q14" s="153">
        <v>3.1469999999999998</v>
      </c>
      <c r="T14" s="19"/>
    </row>
    <row r="15" spans="2:20" s="20" customFormat="1">
      <c r="B15" s="155" t="s">
        <v>242</v>
      </c>
      <c r="C15" s="198">
        <v>-1.3</v>
      </c>
      <c r="D15" s="153">
        <v>1.4</v>
      </c>
      <c r="E15" s="198">
        <v>-1.9</v>
      </c>
      <c r="F15" s="153">
        <v>1.2</v>
      </c>
      <c r="G15" s="153">
        <v>0.8</v>
      </c>
      <c r="H15" s="153">
        <v>0.9</v>
      </c>
      <c r="I15" s="153">
        <v>0.5</v>
      </c>
      <c r="J15" s="153">
        <v>-0.17799999999999999</v>
      </c>
      <c r="K15" s="365">
        <v>0.60899999999999999</v>
      </c>
      <c r="L15" s="365">
        <v>-0.3</v>
      </c>
      <c r="N15" s="155" t="s">
        <v>242</v>
      </c>
      <c r="O15" s="198">
        <v>1.2</v>
      </c>
      <c r="P15" s="198">
        <v>1.2</v>
      </c>
      <c r="Q15" s="287">
        <f>J15</f>
        <v>-0.17799999999999999</v>
      </c>
      <c r="T15" s="19"/>
    </row>
    <row r="16" spans="2:20" s="20" customFormat="1">
      <c r="B16" s="158"/>
      <c r="C16" s="9"/>
      <c r="D16" s="9"/>
      <c r="E16" s="9"/>
      <c r="F16" s="9"/>
      <c r="G16" s="9"/>
      <c r="H16" s="9"/>
      <c r="I16" s="9"/>
      <c r="J16" s="9"/>
      <c r="K16" s="9"/>
      <c r="L16" s="9"/>
      <c r="N16" s="26"/>
      <c r="O16" s="426"/>
      <c r="P16" s="162"/>
      <c r="Q16" s="162"/>
      <c r="R16" s="24"/>
      <c r="T16" s="19"/>
    </row>
    <row r="17" spans="2:20" s="20" customFormat="1">
      <c r="B17" s="9"/>
      <c r="C17" s="9"/>
      <c r="D17" s="9"/>
      <c r="E17" s="9"/>
      <c r="F17" s="9"/>
      <c r="G17" s="9"/>
      <c r="H17" s="9"/>
      <c r="I17" s="9"/>
      <c r="J17" s="9"/>
      <c r="K17" s="9"/>
      <c r="L17" s="9"/>
      <c r="N17" s="26"/>
      <c r="O17" s="426"/>
      <c r="P17" s="162"/>
      <c r="Q17" s="162"/>
      <c r="T17" s="19"/>
    </row>
    <row r="18" spans="2:20" ht="18.75" thickBot="1">
      <c r="B18" s="197"/>
      <c r="C18" s="30"/>
      <c r="D18" s="30"/>
      <c r="E18" s="30"/>
      <c r="F18" s="30"/>
      <c r="G18" s="30"/>
      <c r="H18" s="30"/>
      <c r="I18" s="31"/>
      <c r="J18" s="31"/>
      <c r="K18" s="31"/>
      <c r="L18" s="31"/>
      <c r="N18" s="107" t="s">
        <v>157</v>
      </c>
      <c r="O18" s="396"/>
      <c r="P18" s="396"/>
      <c r="Q18" s="396"/>
      <c r="T18" s="19"/>
    </row>
    <row r="19" spans="2:20" s="27" customFormat="1" ht="5.25" customHeight="1">
      <c r="B19" s="9"/>
      <c r="C19" s="9"/>
      <c r="D19" s="9"/>
      <c r="E19" s="9"/>
      <c r="F19" s="9"/>
      <c r="G19" s="9"/>
      <c r="H19" s="9"/>
      <c r="I19" s="9"/>
      <c r="J19" s="9"/>
      <c r="K19" s="9"/>
      <c r="L19" s="9"/>
      <c r="M19" s="28"/>
      <c r="N19" s="160"/>
      <c r="O19" s="502"/>
      <c r="P19" s="429"/>
      <c r="Q19" s="429"/>
      <c r="T19" s="19"/>
    </row>
    <row r="20" spans="2:20" s="27" customFormat="1">
      <c r="B20" s="9"/>
      <c r="C20" s="21"/>
      <c r="I20" s="199"/>
      <c r="J20" s="199"/>
      <c r="K20" s="199"/>
      <c r="L20" s="199"/>
      <c r="M20" s="28"/>
      <c r="N20" s="25" t="s">
        <v>212</v>
      </c>
      <c r="O20" s="183"/>
      <c r="P20" s="203">
        <v>297.3</v>
      </c>
      <c r="Q20" s="203">
        <v>246.7</v>
      </c>
      <c r="T20" s="19"/>
    </row>
    <row r="21" spans="2:20" s="27" customFormat="1">
      <c r="B21" s="200"/>
      <c r="C21" s="21"/>
      <c r="M21" s="28"/>
      <c r="N21" s="201" t="s">
        <v>213</v>
      </c>
      <c r="O21" s="202"/>
      <c r="P21" s="422">
        <v>0.85</v>
      </c>
      <c r="Q21" s="422">
        <v>0.83</v>
      </c>
      <c r="T21" s="19"/>
    </row>
    <row r="22" spans="2:20" ht="20.25" customHeight="1">
      <c r="B22" s="92"/>
      <c r="N22" s="201" t="s">
        <v>323</v>
      </c>
      <c r="O22" s="202"/>
      <c r="P22" s="192">
        <v>0.15</v>
      </c>
      <c r="Q22" s="192">
        <v>0.17</v>
      </c>
    </row>
    <row r="24" spans="2:20">
      <c r="B24" s="41"/>
      <c r="N24" s="517" t="s">
        <v>324</v>
      </c>
      <c r="O24" s="517"/>
      <c r="P24" s="517"/>
      <c r="Q24" s="517"/>
    </row>
    <row r="25" spans="2:20">
      <c r="N25" s="504"/>
      <c r="O25" s="504"/>
      <c r="P25" s="504"/>
      <c r="Q25" s="504"/>
    </row>
  </sheetData>
  <mergeCells count="3">
    <mergeCell ref="B6:I6"/>
    <mergeCell ref="N6:Q6"/>
    <mergeCell ref="N24:Q24"/>
  </mergeCells>
  <pageMargins left="0.28000000000000003" right="0.19" top="0.75" bottom="0.75" header="0.3" footer="0.3"/>
  <pageSetup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A2:T27"/>
  <sheetViews>
    <sheetView showGridLines="0" zoomScale="55" zoomScaleNormal="55" zoomScaleSheetLayoutView="70" zoomScalePageLayoutView="50" workbookViewId="0"/>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2" width="13.42578125" style="16" customWidth="1"/>
    <col min="13" max="13" width="5.42578125" style="9" customWidth="1"/>
    <col min="14" max="14" width="68.42578125" style="9" customWidth="1"/>
    <col min="15" max="15" width="15.42578125" style="9" customWidth="1"/>
    <col min="16" max="16" width="14.140625" style="9" customWidth="1"/>
    <col min="17" max="17" width="13.42578125" style="9" customWidth="1"/>
    <col min="18" max="18" width="2.42578125" style="9" customWidth="1"/>
    <col min="19" max="16384" width="9.140625" style="9"/>
  </cols>
  <sheetData>
    <row r="2" spans="2:20" s="10" customFormat="1">
      <c r="C2" s="11"/>
      <c r="D2" s="11"/>
      <c r="E2" s="11"/>
      <c r="F2" s="11"/>
      <c r="G2" s="11"/>
      <c r="H2" s="11"/>
      <c r="I2" s="11"/>
      <c r="J2" s="11"/>
      <c r="K2" s="11"/>
      <c r="L2" s="11"/>
    </row>
    <row r="3" spans="2:20" s="10" customFormat="1" ht="54.95" customHeight="1">
      <c r="C3" s="11"/>
      <c r="D3" s="11" t="s">
        <v>174</v>
      </c>
      <c r="E3" s="11"/>
      <c r="F3" s="11"/>
      <c r="G3" s="11"/>
      <c r="H3" s="11"/>
      <c r="I3" s="11"/>
      <c r="J3" s="11"/>
      <c r="K3" s="11"/>
      <c r="L3" s="11"/>
    </row>
    <row r="4" spans="2:20" s="10" customFormat="1" ht="18.75" thickBot="1">
      <c r="B4" s="12" t="s">
        <v>34</v>
      </c>
      <c r="C4" s="13"/>
      <c r="D4" s="13"/>
      <c r="E4" s="13"/>
      <c r="F4" s="13"/>
      <c r="G4" s="13"/>
      <c r="H4" s="13"/>
      <c r="I4" s="13"/>
      <c r="J4" s="13"/>
      <c r="K4" s="13"/>
      <c r="L4" s="13"/>
      <c r="M4" s="13"/>
      <c r="N4" s="14"/>
      <c r="O4" s="14"/>
      <c r="P4" s="13"/>
      <c r="Q4" s="13"/>
    </row>
    <row r="5" spans="2:20" ht="20.25" thickTop="1">
      <c r="B5" s="15"/>
    </row>
    <row r="6" spans="2:20" ht="20.25">
      <c r="B6" s="515" t="s">
        <v>3</v>
      </c>
      <c r="C6" s="515"/>
      <c r="D6" s="515"/>
      <c r="E6" s="515"/>
      <c r="F6" s="515"/>
      <c r="G6" s="515"/>
      <c r="H6" s="515"/>
      <c r="I6" s="515"/>
      <c r="J6" s="235"/>
      <c r="K6" s="354"/>
      <c r="L6" s="378"/>
      <c r="N6" s="515" t="s">
        <v>4</v>
      </c>
      <c r="O6" s="515"/>
      <c r="P6" s="515"/>
      <c r="Q6" s="515"/>
    </row>
    <row r="7" spans="2:20" ht="8.25" customHeight="1"/>
    <row r="8" spans="2:20" ht="9" customHeight="1"/>
    <row r="9" spans="2:20" ht="18.75"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row>
    <row r="10" spans="2:20" ht="6.75" customHeight="1">
      <c r="C10" s="17"/>
      <c r="D10" s="17"/>
      <c r="E10" s="17"/>
      <c r="F10" s="17"/>
      <c r="G10" s="17"/>
      <c r="H10" s="17"/>
      <c r="I10" s="175"/>
      <c r="J10" s="175"/>
      <c r="K10" s="175"/>
      <c r="L10" s="175"/>
      <c r="M10" s="17"/>
      <c r="N10" s="17"/>
      <c r="O10" s="17"/>
      <c r="P10" s="17"/>
      <c r="Q10" s="17"/>
    </row>
    <row r="11" spans="2:20" s="18" customFormat="1">
      <c r="B11" s="196" t="s">
        <v>11</v>
      </c>
      <c r="C11" s="347">
        <v>8044</v>
      </c>
      <c r="D11" s="347">
        <v>8828</v>
      </c>
      <c r="E11" s="347">
        <v>9280</v>
      </c>
      <c r="F11" s="347">
        <v>16143</v>
      </c>
      <c r="G11" s="347">
        <v>6628</v>
      </c>
      <c r="H11" s="347">
        <v>7970</v>
      </c>
      <c r="I11" s="310">
        <v>7580</v>
      </c>
      <c r="J11" s="310">
        <v>8695</v>
      </c>
      <c r="K11" s="310">
        <v>3826</v>
      </c>
      <c r="L11" s="310">
        <v>4639</v>
      </c>
      <c r="N11" s="196" t="s">
        <v>11</v>
      </c>
      <c r="O11" s="347">
        <v>44588</v>
      </c>
      <c r="P11" s="347">
        <v>50579</v>
      </c>
      <c r="Q11" s="347">
        <v>22886</v>
      </c>
      <c r="T11" s="19"/>
    </row>
    <row r="12" spans="2:20" s="388" customFormat="1">
      <c r="B12" s="387" t="s">
        <v>243</v>
      </c>
      <c r="C12" s="414">
        <v>3</v>
      </c>
      <c r="D12" s="414">
        <v>2.4</v>
      </c>
      <c r="E12" s="414">
        <v>2.6</v>
      </c>
      <c r="F12" s="414">
        <f>P12-C12-D12-E12</f>
        <v>3.0999999999999992</v>
      </c>
      <c r="G12" s="414" t="s">
        <v>151</v>
      </c>
      <c r="H12" s="414">
        <v>3.3</v>
      </c>
      <c r="I12" s="414">
        <v>2.6</v>
      </c>
      <c r="J12" s="411" t="s">
        <v>151</v>
      </c>
      <c r="K12" s="411" t="s">
        <v>151</v>
      </c>
      <c r="L12" s="411" t="s">
        <v>151</v>
      </c>
      <c r="N12" s="387" t="s">
        <v>244</v>
      </c>
      <c r="O12" s="411">
        <v>9.6</v>
      </c>
      <c r="P12" s="411">
        <v>11.1</v>
      </c>
      <c r="Q12" s="411" t="s">
        <v>151</v>
      </c>
      <c r="T12" s="130"/>
    </row>
    <row r="13" spans="2:20" s="20" customFormat="1">
      <c r="B13" s="288" t="s">
        <v>273</v>
      </c>
      <c r="C13" s="279">
        <v>220</v>
      </c>
      <c r="D13" s="279">
        <v>27</v>
      </c>
      <c r="E13" s="279">
        <v>1332</v>
      </c>
      <c r="F13" s="279">
        <v>3613</v>
      </c>
      <c r="G13" s="279">
        <v>145</v>
      </c>
      <c r="H13" s="279">
        <v>915</v>
      </c>
      <c r="I13" s="324">
        <v>1016</v>
      </c>
      <c r="J13" s="324">
        <v>3500</v>
      </c>
      <c r="K13" s="324">
        <v>163</v>
      </c>
      <c r="L13" s="324">
        <v>83</v>
      </c>
      <c r="M13" s="289"/>
      <c r="N13" s="288" t="s">
        <v>273</v>
      </c>
      <c r="O13" s="203">
        <v>4036</v>
      </c>
      <c r="P13" s="416">
        <v>6626</v>
      </c>
      <c r="Q13" s="416">
        <v>4919</v>
      </c>
      <c r="T13" s="19"/>
    </row>
    <row r="14" spans="2:20" s="20" customFormat="1">
      <c r="B14" s="286" t="s">
        <v>271</v>
      </c>
      <c r="C14" s="262">
        <v>2.7E-2</v>
      </c>
      <c r="D14" s="262">
        <v>3.0000000000000001E-3</v>
      </c>
      <c r="E14" s="262">
        <v>0.14399999999999999</v>
      </c>
      <c r="F14" s="262">
        <v>0.224</v>
      </c>
      <c r="G14" s="262">
        <v>2.1999999999999999E-2</v>
      </c>
      <c r="H14" s="415">
        <v>0.115</v>
      </c>
      <c r="I14" s="262">
        <v>0.13400000000000001</v>
      </c>
      <c r="J14" s="262">
        <v>0.40200000000000002</v>
      </c>
      <c r="K14" s="300">
        <v>4.2999999999999997E-2</v>
      </c>
      <c r="L14" s="300">
        <v>1.7999999999999999E-2</v>
      </c>
      <c r="M14" s="289"/>
      <c r="N14" s="286" t="s">
        <v>271</v>
      </c>
      <c r="O14" s="135">
        <v>9.0999999999999998E-2</v>
      </c>
      <c r="P14" s="417">
        <v>0.13100000000000001</v>
      </c>
      <c r="Q14" s="418">
        <v>0.215</v>
      </c>
      <c r="T14" s="19"/>
    </row>
    <row r="15" spans="2:20" s="20" customFormat="1">
      <c r="B15" s="25" t="s">
        <v>293</v>
      </c>
      <c r="C15" s="309">
        <v>-422</v>
      </c>
      <c r="D15" s="309">
        <v>-563</v>
      </c>
      <c r="E15" s="322">
        <v>621</v>
      </c>
      <c r="F15" s="322">
        <v>2862</v>
      </c>
      <c r="G15" s="309">
        <v>-515</v>
      </c>
      <c r="H15" s="322">
        <v>137</v>
      </c>
      <c r="I15" s="309">
        <v>-84</v>
      </c>
      <c r="J15" s="324">
        <v>1911</v>
      </c>
      <c r="K15" s="309">
        <v>-421</v>
      </c>
      <c r="L15" s="309">
        <v>-1161</v>
      </c>
      <c r="M15" s="289"/>
      <c r="N15" s="25" t="s">
        <v>152</v>
      </c>
      <c r="O15" s="346">
        <v>275</v>
      </c>
      <c r="P15" s="324">
        <v>3708</v>
      </c>
      <c r="Q15" s="324">
        <v>921</v>
      </c>
      <c r="T15" s="19"/>
    </row>
    <row r="16" spans="2:20" s="20" customFormat="1">
      <c r="B16" s="286" t="s">
        <v>275</v>
      </c>
      <c r="C16" s="309">
        <v>-1432</v>
      </c>
      <c r="D16" s="309">
        <v>-1583</v>
      </c>
      <c r="E16" s="309">
        <v>-856</v>
      </c>
      <c r="F16" s="277">
        <v>1361</v>
      </c>
      <c r="G16" s="309">
        <v>-1349</v>
      </c>
      <c r="H16" s="309">
        <v>-898</v>
      </c>
      <c r="I16" s="309">
        <v>-796</v>
      </c>
      <c r="J16" s="277">
        <v>1888</v>
      </c>
      <c r="K16" s="309">
        <v>-1223</v>
      </c>
      <c r="L16" s="309">
        <v>2744</v>
      </c>
      <c r="M16" s="289"/>
      <c r="N16" s="286" t="s">
        <v>275</v>
      </c>
      <c r="O16" s="309">
        <v>-2418</v>
      </c>
      <c r="P16" s="309">
        <v>-2563</v>
      </c>
      <c r="Q16" s="309">
        <v>-531</v>
      </c>
      <c r="T16" s="19"/>
    </row>
    <row r="17" spans="1:20" s="20" customFormat="1" ht="8.25" customHeight="1">
      <c r="B17" s="25"/>
      <c r="C17" s="309"/>
      <c r="D17" s="309"/>
      <c r="E17" s="309"/>
      <c r="F17" s="309"/>
      <c r="G17" s="309"/>
      <c r="H17" s="309"/>
      <c r="I17" s="309"/>
      <c r="J17" s="309"/>
      <c r="K17" s="309"/>
      <c r="L17" s="309"/>
      <c r="N17" s="25"/>
      <c r="O17" s="309"/>
      <c r="P17" s="309"/>
      <c r="Q17" s="309"/>
      <c r="T17" s="19"/>
    </row>
    <row r="18" spans="1:20" s="20" customFormat="1">
      <c r="B18" s="155" t="s">
        <v>200</v>
      </c>
      <c r="C18" s="153">
        <v>28.9</v>
      </c>
      <c r="D18" s="153">
        <v>30.2</v>
      </c>
      <c r="E18" s="153">
        <v>31.4</v>
      </c>
      <c r="F18" s="153">
        <v>27.3</v>
      </c>
      <c r="G18" s="153">
        <v>28.6</v>
      </c>
      <c r="H18" s="153">
        <v>27.6</v>
      </c>
      <c r="I18" s="153">
        <v>29.5</v>
      </c>
      <c r="J18" s="153">
        <v>29</v>
      </c>
      <c r="K18" s="369">
        <v>29.2</v>
      </c>
      <c r="L18" s="369">
        <v>19.899999999999999</v>
      </c>
      <c r="N18" s="155" t="s">
        <v>200</v>
      </c>
      <c r="O18" s="153">
        <v>27.1</v>
      </c>
      <c r="P18" s="153">
        <v>27.3</v>
      </c>
      <c r="Q18" s="153">
        <v>29</v>
      </c>
      <c r="T18" s="19"/>
    </row>
    <row r="19" spans="1:20" s="20" customFormat="1">
      <c r="B19" s="158"/>
      <c r="C19" s="9"/>
      <c r="D19" s="9"/>
      <c r="E19" s="9"/>
      <c r="F19" s="9"/>
      <c r="G19" s="9"/>
      <c r="H19" s="9"/>
      <c r="I19" s="9"/>
      <c r="J19" s="9"/>
      <c r="K19" s="9"/>
      <c r="L19" s="9"/>
      <c r="N19" s="26"/>
      <c r="O19" s="26"/>
      <c r="P19" s="159"/>
      <c r="Q19" s="159"/>
      <c r="R19" s="24"/>
      <c r="T19" s="19"/>
    </row>
    <row r="20" spans="1:20" s="20" customFormat="1">
      <c r="A20" s="425" t="s">
        <v>320</v>
      </c>
      <c r="B20" s="9"/>
      <c r="C20" s="9"/>
      <c r="D20" s="9"/>
      <c r="E20" s="9"/>
      <c r="F20" s="9"/>
      <c r="G20" s="9"/>
      <c r="H20" s="9"/>
      <c r="I20" s="9"/>
      <c r="J20" s="9"/>
      <c r="K20" s="9"/>
      <c r="L20" s="9"/>
      <c r="N20" s="9"/>
      <c r="O20" s="9"/>
      <c r="P20" s="9"/>
      <c r="Q20" s="9"/>
      <c r="R20" s="9"/>
      <c r="S20" s="9"/>
      <c r="T20" s="19"/>
    </row>
    <row r="21" spans="1:20">
      <c r="B21" s="29"/>
      <c r="C21" s="30"/>
      <c r="D21" s="30"/>
      <c r="E21" s="30"/>
      <c r="F21" s="30"/>
      <c r="G21" s="30"/>
      <c r="H21" s="30"/>
      <c r="I21" s="31"/>
      <c r="J21" s="31"/>
      <c r="K21" s="31"/>
      <c r="L21" s="31"/>
      <c r="T21" s="19"/>
    </row>
    <row r="22" spans="1:20" s="27" customFormat="1" ht="5.25" customHeight="1">
      <c r="B22" s="9"/>
      <c r="C22" s="9"/>
      <c r="D22" s="9"/>
      <c r="E22" s="9"/>
      <c r="F22" s="9"/>
      <c r="G22" s="9"/>
      <c r="H22" s="9"/>
      <c r="I22" s="9"/>
      <c r="J22" s="9"/>
      <c r="K22" s="9"/>
      <c r="L22" s="9"/>
      <c r="M22" s="28"/>
      <c r="N22" s="9"/>
      <c r="O22" s="9"/>
      <c r="P22" s="9"/>
      <c r="Q22" s="9"/>
      <c r="R22" s="9"/>
      <c r="S22" s="9"/>
      <c r="T22" s="19"/>
    </row>
    <row r="23" spans="1:20" s="27" customFormat="1">
      <c r="B23" s="9"/>
      <c r="C23" s="21"/>
      <c r="I23" s="199"/>
      <c r="J23" s="199"/>
      <c r="K23" s="199"/>
      <c r="L23" s="199"/>
      <c r="M23" s="28"/>
      <c r="N23" s="9"/>
      <c r="O23" s="9"/>
      <c r="P23" s="9"/>
      <c r="Q23" s="9"/>
      <c r="R23" s="9"/>
      <c r="S23" s="9"/>
      <c r="T23" s="19"/>
    </row>
    <row r="24" spans="1:20" s="27" customFormat="1">
      <c r="B24" s="200"/>
      <c r="C24" s="21"/>
      <c r="M24" s="28"/>
      <c r="N24" s="9"/>
      <c r="O24" s="9"/>
      <c r="P24" s="9"/>
      <c r="Q24" s="9"/>
      <c r="R24" s="9"/>
      <c r="S24" s="9"/>
      <c r="T24" s="19"/>
    </row>
    <row r="25" spans="1:20" ht="20.25" customHeight="1">
      <c r="B25" s="92"/>
    </row>
    <row r="26" spans="1:20" ht="6.75" customHeight="1"/>
    <row r="27" spans="1:20" ht="42" customHeight="1">
      <c r="B27" s="41"/>
    </row>
  </sheetData>
  <mergeCells count="2">
    <mergeCell ref="B6:I6"/>
    <mergeCell ref="N6:Q6"/>
  </mergeCells>
  <pageMargins left="0.28000000000000003" right="0.19" top="0.75" bottom="0.75" header="0.3" footer="0.3"/>
  <pageSetup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2:T24"/>
  <sheetViews>
    <sheetView showGridLines="0" zoomScale="124" zoomScaleNormal="124" zoomScaleSheetLayoutView="70" zoomScalePageLayoutView="50" workbookViewId="0"/>
  </sheetViews>
  <sheetFormatPr defaultColWidth="9.140625" defaultRowHeight="18"/>
  <cols>
    <col min="1" max="1" width="3.42578125" style="9" customWidth="1"/>
    <col min="2" max="2" width="55.5703125" style="9" customWidth="1"/>
    <col min="3" max="9" width="12.42578125" style="16" customWidth="1"/>
    <col min="10" max="10" width="13.42578125" style="16" bestFit="1" customWidth="1"/>
    <col min="11" max="12" width="13.42578125" style="16" customWidth="1"/>
    <col min="13" max="13" width="5.42578125" style="9" customWidth="1"/>
    <col min="14" max="14" width="68.42578125" style="9" customWidth="1"/>
    <col min="15" max="15" width="14.5703125" style="9" customWidth="1"/>
    <col min="16" max="16" width="14.140625" style="9" customWidth="1"/>
    <col min="17" max="17" width="12.42578125" style="9" bestFit="1" customWidth="1"/>
    <col min="18" max="18" width="2.42578125" style="9" customWidth="1"/>
    <col min="19" max="16384" width="9.140625" style="9"/>
  </cols>
  <sheetData>
    <row r="2" spans="2:20" s="10" customFormat="1">
      <c r="C2" s="11"/>
      <c r="D2" s="11"/>
      <c r="E2" s="11"/>
      <c r="F2" s="11"/>
      <c r="G2" s="11"/>
      <c r="H2" s="11"/>
      <c r="I2" s="11"/>
      <c r="J2" s="11"/>
      <c r="K2" s="11"/>
      <c r="L2" s="11"/>
    </row>
    <row r="3" spans="2:20" s="10" customFormat="1" ht="54.95" customHeight="1">
      <c r="C3" s="11"/>
      <c r="D3" s="11" t="s">
        <v>174</v>
      </c>
      <c r="E3" s="11"/>
      <c r="F3" s="11"/>
      <c r="G3" s="11"/>
      <c r="H3" s="11"/>
      <c r="I3" s="11"/>
      <c r="J3" s="11"/>
      <c r="K3" s="11"/>
      <c r="L3" s="11"/>
    </row>
    <row r="4" spans="2:20" s="10" customFormat="1" ht="18.75" thickBot="1">
      <c r="B4" s="12" t="s">
        <v>34</v>
      </c>
      <c r="C4" s="13"/>
      <c r="D4" s="13"/>
      <c r="E4" s="13"/>
      <c r="F4" s="13"/>
      <c r="G4" s="13"/>
      <c r="H4" s="13"/>
      <c r="I4" s="13"/>
      <c r="J4" s="13"/>
      <c r="K4" s="13"/>
      <c r="L4" s="13"/>
      <c r="M4" s="13"/>
      <c r="N4" s="14"/>
      <c r="O4" s="14"/>
      <c r="P4" s="13"/>
      <c r="Q4" s="13"/>
    </row>
    <row r="5" spans="2:20" ht="20.25" thickTop="1">
      <c r="B5" s="15"/>
    </row>
    <row r="6" spans="2:20" ht="20.25">
      <c r="B6" s="515" t="s">
        <v>3</v>
      </c>
      <c r="C6" s="515"/>
      <c r="D6" s="515"/>
      <c r="E6" s="515"/>
      <c r="F6" s="515"/>
      <c r="G6" s="515"/>
      <c r="H6" s="515"/>
      <c r="I6" s="515"/>
      <c r="J6" s="235"/>
      <c r="K6" s="354"/>
      <c r="L6" s="378"/>
      <c r="N6" s="515" t="s">
        <v>4</v>
      </c>
      <c r="O6" s="515"/>
      <c r="P6" s="515"/>
      <c r="Q6" s="515"/>
    </row>
    <row r="7" spans="2:20" ht="8.25" customHeight="1"/>
    <row r="8" spans="2:20" ht="9" customHeight="1"/>
    <row r="9" spans="2:20" ht="18.75"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row>
    <row r="10" spans="2:20" ht="6.75" customHeight="1">
      <c r="C10" s="17"/>
      <c r="D10" s="17"/>
      <c r="E10" s="17"/>
      <c r="F10" s="17"/>
      <c r="G10" s="17"/>
      <c r="H10" s="17"/>
      <c r="I10" s="17"/>
      <c r="J10" s="17"/>
      <c r="K10" s="17"/>
      <c r="L10" s="17"/>
      <c r="M10" s="17"/>
      <c r="N10" s="17"/>
      <c r="O10" s="17"/>
      <c r="P10" s="17"/>
      <c r="Q10" s="17"/>
    </row>
    <row r="11" spans="2:20" s="18" customFormat="1">
      <c r="B11" s="196" t="s">
        <v>11</v>
      </c>
      <c r="C11" s="170">
        <v>4586</v>
      </c>
      <c r="D11" s="170">
        <v>3927</v>
      </c>
      <c r="E11" s="170">
        <v>4091</v>
      </c>
      <c r="F11" s="170">
        <v>5067</v>
      </c>
      <c r="G11" s="170">
        <v>5024</v>
      </c>
      <c r="H11" s="170">
        <v>4280</v>
      </c>
      <c r="I11" s="170">
        <v>4497</v>
      </c>
      <c r="J11" s="170">
        <v>5329</v>
      </c>
      <c r="K11" s="170">
        <v>5348</v>
      </c>
      <c r="L11" s="170">
        <v>4574</v>
      </c>
      <c r="N11" s="196" t="s">
        <v>11</v>
      </c>
      <c r="O11" s="47">
        <v>16052</v>
      </c>
      <c r="P11" s="47">
        <v>17671</v>
      </c>
      <c r="Q11" s="47">
        <v>19130</v>
      </c>
      <c r="T11" s="19"/>
    </row>
    <row r="12" spans="2:20" s="20" customFormat="1">
      <c r="B12" s="163" t="s">
        <v>153</v>
      </c>
      <c r="C12" s="48">
        <v>1616</v>
      </c>
      <c r="D12" s="48">
        <v>1240</v>
      </c>
      <c r="E12" s="48">
        <v>1307</v>
      </c>
      <c r="F12" s="48">
        <v>1107</v>
      </c>
      <c r="G12" s="48">
        <v>1738</v>
      </c>
      <c r="H12" s="48">
        <v>1257</v>
      </c>
      <c r="I12" s="170">
        <v>1188</v>
      </c>
      <c r="J12" s="170">
        <v>2186</v>
      </c>
      <c r="K12" s="170">
        <v>1428</v>
      </c>
      <c r="L12" s="170">
        <v>1331</v>
      </c>
      <c r="N12" s="163" t="s">
        <v>153</v>
      </c>
      <c r="O12" s="48">
        <v>5636</v>
      </c>
      <c r="P12" s="203">
        <v>5259</v>
      </c>
      <c r="Q12" s="203">
        <v>6369</v>
      </c>
      <c r="T12" s="19"/>
    </row>
    <row r="13" spans="2:20" s="20" customFormat="1">
      <c r="B13" s="25" t="s">
        <v>154</v>
      </c>
      <c r="C13" s="174">
        <v>0.35199999999999998</v>
      </c>
      <c r="D13" s="174">
        <v>0.316</v>
      </c>
      <c r="E13" s="174">
        <v>0.31900000000000001</v>
      </c>
      <c r="F13" s="174">
        <v>0.218</v>
      </c>
      <c r="G13" s="174">
        <v>0.34599999999999997</v>
      </c>
      <c r="H13" s="174">
        <v>0.29399999999999998</v>
      </c>
      <c r="I13" s="135">
        <v>0.33900000000000002</v>
      </c>
      <c r="J13" s="135">
        <v>0.41</v>
      </c>
      <c r="K13" s="300">
        <v>0.26700000000000002</v>
      </c>
      <c r="L13" s="300">
        <v>0.29099999999999998</v>
      </c>
      <c r="N13" s="25" t="s">
        <v>154</v>
      </c>
      <c r="O13" s="174">
        <v>0.35099999999999998</v>
      </c>
      <c r="P13" s="174">
        <v>0.29799999999999999</v>
      </c>
      <c r="Q13" s="174">
        <v>0.33300000000000002</v>
      </c>
      <c r="T13" s="19"/>
    </row>
    <row r="14" spans="2:20" s="20" customFormat="1">
      <c r="B14" s="25" t="s">
        <v>152</v>
      </c>
      <c r="C14" s="346">
        <v>1036</v>
      </c>
      <c r="D14" s="346">
        <v>668</v>
      </c>
      <c r="E14" s="346">
        <v>732</v>
      </c>
      <c r="F14" s="346">
        <v>501</v>
      </c>
      <c r="G14" s="346">
        <v>1115</v>
      </c>
      <c r="H14" s="60">
        <v>637</v>
      </c>
      <c r="I14" s="60">
        <v>560</v>
      </c>
      <c r="J14" s="60">
        <v>1560</v>
      </c>
      <c r="K14" s="60">
        <v>770</v>
      </c>
      <c r="L14" s="60">
        <v>678</v>
      </c>
      <c r="N14" s="25" t="s">
        <v>152</v>
      </c>
      <c r="O14" s="23">
        <v>3404</v>
      </c>
      <c r="P14" s="346">
        <v>2926</v>
      </c>
      <c r="Q14" s="346">
        <v>3872</v>
      </c>
      <c r="T14" s="19"/>
    </row>
    <row r="15" spans="2:20" s="20" customFormat="1">
      <c r="B15" s="25" t="s">
        <v>155</v>
      </c>
      <c r="C15" s="309">
        <v>794</v>
      </c>
      <c r="D15" s="309">
        <v>554</v>
      </c>
      <c r="E15" s="309">
        <v>637</v>
      </c>
      <c r="F15" s="309">
        <v>384</v>
      </c>
      <c r="G15" s="309">
        <v>887</v>
      </c>
      <c r="H15" s="309">
        <v>513</v>
      </c>
      <c r="I15" s="309">
        <v>403</v>
      </c>
      <c r="J15" s="309">
        <v>1127</v>
      </c>
      <c r="K15" s="309">
        <v>585</v>
      </c>
      <c r="L15" s="309">
        <v>504</v>
      </c>
      <c r="N15" s="25" t="s">
        <v>155</v>
      </c>
      <c r="O15" s="47">
        <v>2706</v>
      </c>
      <c r="P15" s="309">
        <v>2369</v>
      </c>
      <c r="Q15" s="309">
        <v>2930</v>
      </c>
      <c r="T15" s="19"/>
    </row>
    <row r="16" spans="2:20" s="20" customFormat="1">
      <c r="B16" s="158"/>
      <c r="C16" s="9"/>
      <c r="D16" s="9"/>
      <c r="E16" s="9"/>
      <c r="F16" s="9"/>
      <c r="G16" s="9"/>
      <c r="H16" s="9"/>
      <c r="I16" s="9"/>
      <c r="J16" s="9"/>
      <c r="K16" s="9"/>
      <c r="L16" s="9"/>
      <c r="N16" s="26"/>
      <c r="O16" s="26"/>
      <c r="P16" s="159"/>
      <c r="Q16" s="159"/>
      <c r="R16" s="24"/>
      <c r="T16" s="19"/>
    </row>
    <row r="17" spans="2:20" s="20" customFormat="1">
      <c r="B17" s="9"/>
      <c r="C17" s="9"/>
      <c r="D17" s="9"/>
      <c r="E17" s="9"/>
      <c r="F17" s="9"/>
      <c r="G17" s="9"/>
      <c r="H17" s="9"/>
      <c r="I17" s="9"/>
      <c r="J17" s="9"/>
      <c r="K17" s="9"/>
      <c r="L17" s="9"/>
      <c r="N17" s="9"/>
      <c r="O17" s="9"/>
      <c r="P17" s="9"/>
      <c r="Q17" s="9"/>
      <c r="R17" s="9"/>
      <c r="S17" s="9"/>
      <c r="T17" s="19"/>
    </row>
    <row r="18" spans="2:20">
      <c r="B18" s="29"/>
      <c r="C18" s="30"/>
      <c r="D18" s="30"/>
      <c r="E18" s="30"/>
      <c r="F18" s="30"/>
      <c r="G18" s="30"/>
      <c r="H18" s="30"/>
      <c r="I18" s="31"/>
      <c r="J18" s="31"/>
      <c r="K18" s="31"/>
      <c r="L18" s="31"/>
      <c r="T18" s="19"/>
    </row>
    <row r="19" spans="2:20" s="27" customFormat="1" ht="5.25" customHeight="1">
      <c r="B19" s="9"/>
      <c r="C19" s="9"/>
      <c r="D19" s="9"/>
      <c r="E19" s="9"/>
      <c r="F19" s="9"/>
      <c r="G19" s="9"/>
      <c r="H19" s="9"/>
      <c r="I19" s="9"/>
      <c r="J19" s="9"/>
      <c r="K19" s="9"/>
      <c r="L19" s="9"/>
      <c r="M19" s="28"/>
      <c r="N19" s="9"/>
      <c r="O19" s="9"/>
      <c r="P19" s="9"/>
      <c r="Q19" s="9"/>
      <c r="R19" s="9"/>
      <c r="S19" s="9"/>
      <c r="T19" s="19"/>
    </row>
    <row r="20" spans="2:20" s="27" customFormat="1">
      <c r="B20" s="9"/>
      <c r="C20" s="21"/>
      <c r="I20" s="199"/>
      <c r="J20" s="199"/>
      <c r="K20" s="199"/>
      <c r="L20" s="199"/>
      <c r="M20" s="28"/>
      <c r="N20" s="9"/>
      <c r="O20" s="9"/>
      <c r="P20" s="9"/>
      <c r="Q20" s="9"/>
      <c r="R20" s="9"/>
      <c r="S20" s="9"/>
      <c r="T20" s="19"/>
    </row>
    <row r="21" spans="2:20" s="27" customFormat="1">
      <c r="B21" s="200"/>
      <c r="C21" s="21"/>
      <c r="M21" s="28"/>
      <c r="N21" s="9"/>
      <c r="O21" s="9"/>
      <c r="P21" s="9"/>
      <c r="Q21" s="9"/>
      <c r="R21" s="9"/>
      <c r="S21" s="9"/>
      <c r="T21" s="19"/>
    </row>
    <row r="22" spans="2:20" ht="20.25" customHeight="1">
      <c r="B22" s="92"/>
    </row>
    <row r="23" spans="2:20" ht="6.75" customHeight="1"/>
    <row r="24" spans="2:20" ht="42" customHeight="1">
      <c r="B24" s="41"/>
    </row>
  </sheetData>
  <mergeCells count="2">
    <mergeCell ref="B6:I6"/>
    <mergeCell ref="N6:Q6"/>
  </mergeCells>
  <pageMargins left="0.28000000000000003" right="0.19"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B2:T17"/>
  <sheetViews>
    <sheetView showGridLines="0" zoomScale="106" zoomScaleNormal="106" zoomScaleSheetLayoutView="70" zoomScalePageLayoutView="50" workbookViewId="0"/>
  </sheetViews>
  <sheetFormatPr defaultColWidth="9.140625" defaultRowHeight="18"/>
  <cols>
    <col min="1" max="1" width="3.42578125" style="9" customWidth="1"/>
    <col min="2" max="2" width="62.42578125" style="9" customWidth="1"/>
    <col min="3" max="12" width="12.42578125" style="16" customWidth="1"/>
    <col min="13" max="13" width="5.42578125" style="9" customWidth="1"/>
    <col min="14" max="14" width="68.42578125" style="9" customWidth="1"/>
    <col min="15" max="15" width="14.5703125" style="9" customWidth="1"/>
    <col min="16" max="16" width="12.5703125" style="9" customWidth="1"/>
    <col min="17" max="17" width="12" style="9" bestFit="1" customWidth="1"/>
    <col min="18" max="18" width="2.42578125" style="9" customWidth="1"/>
    <col min="19" max="16384" width="9.140625" style="9"/>
  </cols>
  <sheetData>
    <row r="2" spans="2:20" s="10" customFormat="1">
      <c r="C2" s="11"/>
      <c r="D2" s="11"/>
      <c r="E2" s="11"/>
      <c r="F2" s="11"/>
      <c r="G2" s="11"/>
      <c r="H2" s="11"/>
      <c r="I2" s="11"/>
      <c r="J2" s="11"/>
      <c r="K2" s="11"/>
      <c r="L2" s="11"/>
    </row>
    <row r="3" spans="2:20" s="10" customFormat="1" ht="54.95" customHeight="1">
      <c r="C3" s="11"/>
      <c r="D3" s="11" t="s">
        <v>174</v>
      </c>
      <c r="E3" s="11"/>
      <c r="F3" s="11"/>
      <c r="G3" s="11"/>
      <c r="H3" s="11"/>
      <c r="I3" s="11"/>
      <c r="J3" s="11"/>
      <c r="K3" s="11"/>
      <c r="L3" s="11"/>
    </row>
    <row r="4" spans="2:20" s="10" customFormat="1" ht="18.75" thickBot="1">
      <c r="B4" s="12" t="s">
        <v>34</v>
      </c>
      <c r="C4" s="13"/>
      <c r="D4" s="13"/>
      <c r="E4" s="13"/>
      <c r="F4" s="13"/>
      <c r="G4" s="13"/>
      <c r="H4" s="13"/>
      <c r="I4" s="13"/>
      <c r="J4" s="13"/>
      <c r="K4" s="13"/>
      <c r="L4" s="13"/>
      <c r="M4" s="13"/>
      <c r="N4" s="14"/>
      <c r="O4" s="14"/>
      <c r="P4" s="13"/>
      <c r="Q4" s="13"/>
    </row>
    <row r="5" spans="2:20" ht="20.25" thickTop="1">
      <c r="B5" s="15"/>
    </row>
    <row r="6" spans="2:20" ht="20.25">
      <c r="B6" s="515" t="s">
        <v>3</v>
      </c>
      <c r="C6" s="515"/>
      <c r="D6" s="515"/>
      <c r="E6" s="515"/>
      <c r="F6" s="515"/>
      <c r="G6" s="515"/>
      <c r="H6" s="515"/>
      <c r="I6" s="515"/>
      <c r="J6" s="235"/>
      <c r="K6" s="354"/>
      <c r="L6" s="378"/>
      <c r="N6" s="515" t="s">
        <v>4</v>
      </c>
      <c r="O6" s="515"/>
      <c r="P6" s="515"/>
      <c r="Q6" s="515"/>
    </row>
    <row r="7" spans="2:20" ht="8.25" customHeight="1"/>
    <row r="8" spans="2:20" ht="9" customHeight="1"/>
    <row r="9" spans="2:20" ht="18.75" thickBot="1">
      <c r="C9" s="430" t="s">
        <v>5</v>
      </c>
      <c r="D9" s="430" t="s">
        <v>6</v>
      </c>
      <c r="E9" s="430" t="s">
        <v>7</v>
      </c>
      <c r="F9" s="430" t="s">
        <v>8</v>
      </c>
      <c r="G9" s="430" t="s">
        <v>9</v>
      </c>
      <c r="H9" s="430" t="s">
        <v>10</v>
      </c>
      <c r="I9" s="430" t="s">
        <v>192</v>
      </c>
      <c r="J9" s="430" t="s">
        <v>264</v>
      </c>
      <c r="K9" s="430" t="s">
        <v>306</v>
      </c>
      <c r="L9" s="430" t="s">
        <v>314</v>
      </c>
      <c r="M9" s="17"/>
      <c r="N9" s="17"/>
      <c r="O9" s="431">
        <v>2016</v>
      </c>
      <c r="P9" s="431">
        <v>2017</v>
      </c>
      <c r="Q9" s="431">
        <v>2018</v>
      </c>
    </row>
    <row r="10" spans="2:20" ht="6.75" customHeight="1">
      <c r="C10" s="410"/>
      <c r="D10" s="410"/>
      <c r="E10" s="410"/>
      <c r="F10" s="410"/>
      <c r="G10" s="410"/>
      <c r="H10" s="410"/>
      <c r="I10" s="410"/>
      <c r="J10" s="410"/>
      <c r="K10" s="410"/>
      <c r="L10" s="410"/>
      <c r="M10" s="17"/>
      <c r="N10" s="17"/>
      <c r="O10" s="17"/>
      <c r="P10" s="17"/>
      <c r="Q10" s="17"/>
    </row>
    <row r="11" spans="2:20" s="18" customFormat="1">
      <c r="B11" s="196" t="s">
        <v>11</v>
      </c>
      <c r="C11" s="347">
        <v>319</v>
      </c>
      <c r="D11" s="347">
        <v>620</v>
      </c>
      <c r="E11" s="347">
        <v>405</v>
      </c>
      <c r="F11" s="347">
        <v>1020</v>
      </c>
      <c r="G11" s="347">
        <v>407</v>
      </c>
      <c r="H11" s="347">
        <v>327</v>
      </c>
      <c r="I11" s="347">
        <v>448</v>
      </c>
      <c r="J11" s="347">
        <v>940</v>
      </c>
      <c r="K11" s="347">
        <v>319</v>
      </c>
      <c r="L11" s="347">
        <v>707</v>
      </c>
      <c r="N11" s="196" t="s">
        <v>11</v>
      </c>
      <c r="O11" s="347">
        <v>1939</v>
      </c>
      <c r="P11" s="347">
        <v>2363</v>
      </c>
      <c r="Q11" s="347">
        <v>2122</v>
      </c>
      <c r="T11" s="19"/>
    </row>
    <row r="12" spans="2:20" s="20" customFormat="1">
      <c r="B12" s="163" t="s">
        <v>153</v>
      </c>
      <c r="C12" s="203">
        <v>38</v>
      </c>
      <c r="D12" s="203">
        <v>145</v>
      </c>
      <c r="E12" s="153">
        <v>-30</v>
      </c>
      <c r="F12" s="203">
        <v>330</v>
      </c>
      <c r="G12" s="203">
        <v>116</v>
      </c>
      <c r="H12" s="203">
        <v>53</v>
      </c>
      <c r="I12" s="347">
        <v>103</v>
      </c>
      <c r="J12" s="347">
        <v>236</v>
      </c>
      <c r="K12" s="347">
        <v>50</v>
      </c>
      <c r="L12" s="347">
        <v>202</v>
      </c>
      <c r="N12" s="163" t="s">
        <v>153</v>
      </c>
      <c r="O12" s="203">
        <v>415</v>
      </c>
      <c r="P12" s="203">
        <v>482</v>
      </c>
      <c r="Q12" s="203">
        <v>508</v>
      </c>
      <c r="T12" s="19"/>
    </row>
    <row r="13" spans="2:20" s="20" customFormat="1">
      <c r="B13" s="25" t="s">
        <v>154</v>
      </c>
      <c r="C13" s="174">
        <v>0.11799999999999999</v>
      </c>
      <c r="D13" s="174">
        <v>0.23400000000000001</v>
      </c>
      <c r="E13" s="188" t="s">
        <v>151</v>
      </c>
      <c r="F13" s="174">
        <v>0.32400000000000001</v>
      </c>
      <c r="G13" s="174">
        <v>0.28399999999999997</v>
      </c>
      <c r="H13" s="174">
        <v>0.16200000000000001</v>
      </c>
      <c r="I13" s="135">
        <f>I12/I11</f>
        <v>0.22991071428571427</v>
      </c>
      <c r="J13" s="135">
        <v>0.251</v>
      </c>
      <c r="K13" s="300">
        <v>0.156</v>
      </c>
      <c r="L13" s="300">
        <v>0.28599999999999998</v>
      </c>
      <c r="N13" s="25" t="s">
        <v>154</v>
      </c>
      <c r="O13" s="135">
        <v>0.214</v>
      </c>
      <c r="P13" s="135">
        <v>0.20399999999999999</v>
      </c>
      <c r="Q13" s="135">
        <v>0.23899999999999999</v>
      </c>
      <c r="T13" s="19"/>
    </row>
    <row r="14" spans="2:20" s="20" customFormat="1">
      <c r="B14" s="25" t="s">
        <v>293</v>
      </c>
      <c r="C14" s="346">
        <v>2</v>
      </c>
      <c r="D14" s="346">
        <v>101</v>
      </c>
      <c r="E14" s="153">
        <v>-72</v>
      </c>
      <c r="F14" s="346">
        <v>292</v>
      </c>
      <c r="G14" s="346">
        <v>83</v>
      </c>
      <c r="H14" s="346">
        <v>16</v>
      </c>
      <c r="I14" s="347">
        <v>62</v>
      </c>
      <c r="J14" s="347">
        <v>181</v>
      </c>
      <c r="K14" s="309">
        <v>-8</v>
      </c>
      <c r="L14" s="309">
        <v>99</v>
      </c>
      <c r="N14" s="25" t="s">
        <v>152</v>
      </c>
      <c r="O14" s="346">
        <v>219</v>
      </c>
      <c r="P14" s="346">
        <v>323</v>
      </c>
      <c r="Q14" s="346">
        <v>342</v>
      </c>
      <c r="T14" s="19"/>
    </row>
    <row r="15" spans="2:20" s="20" customFormat="1">
      <c r="B15" s="25" t="s">
        <v>247</v>
      </c>
      <c r="C15" s="309">
        <v>-34</v>
      </c>
      <c r="D15" s="309">
        <v>17</v>
      </c>
      <c r="E15" s="309">
        <v>-86</v>
      </c>
      <c r="F15" s="309">
        <v>117</v>
      </c>
      <c r="G15" s="309">
        <v>0</v>
      </c>
      <c r="H15" s="309">
        <v>-42</v>
      </c>
      <c r="I15" s="309">
        <v>-16</v>
      </c>
      <c r="J15" s="309">
        <v>47</v>
      </c>
      <c r="K15" s="309">
        <v>-48</v>
      </c>
      <c r="L15" s="309">
        <v>1</v>
      </c>
      <c r="N15" s="25" t="s">
        <v>247</v>
      </c>
      <c r="O15" s="309">
        <v>11</v>
      </c>
      <c r="P15" s="309">
        <v>14</v>
      </c>
      <c r="Q15" s="309">
        <v>-10</v>
      </c>
      <c r="T15" s="19"/>
    </row>
    <row r="16" spans="2:20" s="20" customFormat="1">
      <c r="B16" s="155" t="s">
        <v>214</v>
      </c>
      <c r="C16" s="153">
        <v>1.7</v>
      </c>
      <c r="D16" s="153">
        <v>1.7</v>
      </c>
      <c r="E16" s="153">
        <v>1.9</v>
      </c>
      <c r="F16" s="153">
        <v>1.8</v>
      </c>
      <c r="G16" s="153">
        <v>1.9</v>
      </c>
      <c r="H16" s="153">
        <v>1.8</v>
      </c>
      <c r="I16" s="187">
        <v>1.8</v>
      </c>
      <c r="J16" s="187">
        <v>1.476</v>
      </c>
      <c r="K16" s="369">
        <v>1.7849999999999999</v>
      </c>
      <c r="L16" s="369">
        <v>1.671</v>
      </c>
      <c r="N16" s="155" t="s">
        <v>156</v>
      </c>
      <c r="O16" s="153">
        <v>1.5</v>
      </c>
      <c r="P16" s="153">
        <v>1.8</v>
      </c>
      <c r="Q16" s="153">
        <v>1.476</v>
      </c>
      <c r="T16" s="19"/>
    </row>
    <row r="17" spans="2:20" s="20" customFormat="1">
      <c r="B17" s="158"/>
      <c r="C17" s="9"/>
      <c r="D17" s="9"/>
      <c r="E17" s="9"/>
      <c r="F17" s="9"/>
      <c r="G17" s="9"/>
      <c r="H17" s="9"/>
      <c r="I17" s="9"/>
      <c r="J17" s="9"/>
      <c r="K17" s="9"/>
      <c r="L17" s="9"/>
      <c r="N17" s="26"/>
      <c r="O17" s="26"/>
      <c r="P17" s="159"/>
      <c r="Q17" s="159"/>
      <c r="R17" s="24"/>
      <c r="T17" s="19"/>
    </row>
  </sheetData>
  <mergeCells count="2">
    <mergeCell ref="B6:I6"/>
    <mergeCell ref="N6:Q6"/>
  </mergeCells>
  <pageMargins left="0.28000000000000003" right="0.19" top="0.75" bottom="0.75" header="0.3" footer="0.3"/>
  <pageSetup scale="4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B2:Q18"/>
  <sheetViews>
    <sheetView showGridLines="0" zoomScale="85" zoomScaleNormal="85" zoomScaleSheetLayoutView="70" zoomScalePageLayoutView="50" workbookViewId="0"/>
  </sheetViews>
  <sheetFormatPr defaultColWidth="9.140625" defaultRowHeight="18"/>
  <cols>
    <col min="1" max="1" width="3.42578125" style="9" customWidth="1"/>
    <col min="2" max="2" width="72.140625" style="9" customWidth="1"/>
    <col min="3" max="12" width="12.42578125" style="16" customWidth="1"/>
    <col min="13" max="13" width="5.42578125" style="9" customWidth="1"/>
    <col min="14" max="14" width="68.42578125" style="9" customWidth="1"/>
    <col min="15" max="15" width="14.5703125" style="9" customWidth="1"/>
    <col min="16" max="16" width="12.5703125" style="9" customWidth="1"/>
    <col min="17" max="17" width="12" style="9" bestFit="1" customWidth="1"/>
    <col min="18" max="18" width="2.42578125" style="9" customWidth="1"/>
    <col min="19" max="16384" width="9.140625" style="9"/>
  </cols>
  <sheetData>
    <row r="2" spans="2:17" s="10" customFormat="1">
      <c r="C2" s="11"/>
      <c r="D2" s="11"/>
      <c r="E2" s="11"/>
      <c r="F2" s="11"/>
      <c r="G2" s="11"/>
      <c r="H2" s="11"/>
      <c r="I2" s="11"/>
      <c r="J2" s="11"/>
      <c r="K2" s="11"/>
      <c r="L2" s="11"/>
    </row>
    <row r="3" spans="2:17" s="10" customFormat="1" ht="54.95" customHeight="1">
      <c r="C3" s="11"/>
      <c r="D3" s="11" t="s">
        <v>174</v>
      </c>
      <c r="E3" s="11"/>
      <c r="F3" s="11"/>
      <c r="G3" s="11"/>
      <c r="H3" s="11"/>
      <c r="I3" s="11"/>
      <c r="J3" s="11"/>
      <c r="K3" s="11"/>
      <c r="L3" s="11"/>
    </row>
    <row r="4" spans="2:17" s="10" customFormat="1" ht="18.75" thickBot="1">
      <c r="B4" s="12" t="s">
        <v>34</v>
      </c>
      <c r="C4" s="13"/>
      <c r="D4" s="13"/>
      <c r="E4" s="13"/>
      <c r="F4" s="13"/>
      <c r="G4" s="13"/>
      <c r="H4" s="13"/>
      <c r="I4" s="13"/>
      <c r="J4" s="13"/>
      <c r="K4" s="13"/>
      <c r="L4" s="13"/>
      <c r="M4" s="13"/>
      <c r="N4" s="14"/>
      <c r="O4" s="14"/>
      <c r="P4" s="13"/>
      <c r="Q4" s="13"/>
    </row>
    <row r="5" spans="2:17" ht="20.25" thickTop="1">
      <c r="B5" s="15"/>
    </row>
    <row r="6" spans="2:17" ht="20.25">
      <c r="B6" s="515" t="s">
        <v>3</v>
      </c>
      <c r="C6" s="515"/>
      <c r="D6" s="515"/>
      <c r="E6" s="515"/>
      <c r="F6" s="515"/>
      <c r="G6" s="515"/>
      <c r="H6" s="515"/>
      <c r="I6" s="515"/>
      <c r="J6" s="235"/>
      <c r="K6" s="354"/>
      <c r="L6" s="378"/>
      <c r="N6" s="515" t="s">
        <v>4</v>
      </c>
      <c r="O6" s="515"/>
      <c r="P6" s="515"/>
      <c r="Q6" s="515"/>
    </row>
    <row r="7" spans="2:17" ht="8.25" customHeight="1"/>
    <row r="8" spans="2:17" ht="9" customHeight="1"/>
    <row r="9" spans="2:17" ht="18.75"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row>
    <row r="10" spans="2:17">
      <c r="C10" s="17"/>
      <c r="D10" s="17"/>
      <c r="E10" s="17"/>
      <c r="F10" s="17"/>
      <c r="G10" s="17"/>
      <c r="H10" s="17"/>
      <c r="I10" s="17"/>
      <c r="J10" s="17"/>
      <c r="K10" s="17"/>
      <c r="L10" s="17"/>
      <c r="M10" s="17"/>
      <c r="N10" s="17"/>
      <c r="O10" s="17"/>
      <c r="P10" s="17"/>
      <c r="Q10" s="17"/>
    </row>
    <row r="11" spans="2:17">
      <c r="B11" s="196" t="s">
        <v>11</v>
      </c>
      <c r="C11" s="347">
        <v>824</v>
      </c>
      <c r="D11" s="347">
        <v>1072</v>
      </c>
      <c r="E11" s="347">
        <v>1330</v>
      </c>
      <c r="F11" s="347">
        <v>1093</v>
      </c>
      <c r="G11" s="347">
        <v>960</v>
      </c>
      <c r="H11" s="347">
        <v>1506</v>
      </c>
      <c r="I11" s="347">
        <v>1631</v>
      </c>
      <c r="J11" s="347">
        <v>1204</v>
      </c>
      <c r="K11" s="347">
        <v>1083</v>
      </c>
      <c r="L11" s="347">
        <v>1441</v>
      </c>
      <c r="M11" s="18"/>
      <c r="N11" s="196" t="s">
        <v>11</v>
      </c>
      <c r="O11" s="347">
        <v>2794</v>
      </c>
      <c r="P11" s="347">
        <v>4318</v>
      </c>
      <c r="Q11" s="347">
        <v>5301</v>
      </c>
    </row>
    <row r="12" spans="2:17">
      <c r="B12" s="163" t="s">
        <v>153</v>
      </c>
      <c r="C12" s="203">
        <v>73</v>
      </c>
      <c r="D12" s="203">
        <v>318</v>
      </c>
      <c r="E12" s="203">
        <v>472</v>
      </c>
      <c r="F12" s="153">
        <v>-12</v>
      </c>
      <c r="G12" s="203">
        <v>79</v>
      </c>
      <c r="H12" s="203">
        <v>560</v>
      </c>
      <c r="I12" s="347">
        <v>668</v>
      </c>
      <c r="J12" s="347">
        <v>13</v>
      </c>
      <c r="K12" s="347">
        <v>7</v>
      </c>
      <c r="L12" s="347">
        <v>349</v>
      </c>
      <c r="M12" s="20"/>
      <c r="N12" s="163" t="s">
        <v>153</v>
      </c>
      <c r="O12" s="203">
        <v>487</v>
      </c>
      <c r="P12" s="203">
        <v>849</v>
      </c>
      <c r="Q12" s="203">
        <v>1314</v>
      </c>
    </row>
    <row r="13" spans="2:17">
      <c r="B13" s="25" t="s">
        <v>154</v>
      </c>
      <c r="C13" s="135">
        <v>8.8999999999999996E-2</v>
      </c>
      <c r="D13" s="174">
        <v>0.29699999999999999</v>
      </c>
      <c r="E13" s="135">
        <v>0.35499999999999998</v>
      </c>
      <c r="F13" s="174">
        <v>0.32400000000000001</v>
      </c>
      <c r="G13" s="174">
        <v>8.2000000000000003E-2</v>
      </c>
      <c r="H13" s="174">
        <v>0.372</v>
      </c>
      <c r="I13" s="135">
        <f>I12/I11</f>
        <v>0.40956468424279585</v>
      </c>
      <c r="J13" s="135">
        <v>1.0999999999999999E-2</v>
      </c>
      <c r="K13" s="300">
        <v>7.0000000000000001E-3</v>
      </c>
      <c r="L13" s="300">
        <v>0.24299999999999999</v>
      </c>
      <c r="M13" s="20"/>
      <c r="N13" s="25" t="s">
        <v>154</v>
      </c>
      <c r="O13" s="135">
        <v>0.17499999999999999</v>
      </c>
      <c r="P13" s="135">
        <v>0.20399999999999999</v>
      </c>
      <c r="Q13" s="135">
        <v>0.248</v>
      </c>
    </row>
    <row r="14" spans="2:17">
      <c r="B14" s="25" t="s">
        <v>293</v>
      </c>
      <c r="C14" s="309">
        <v>-82</v>
      </c>
      <c r="D14" s="346">
        <v>163</v>
      </c>
      <c r="E14" s="346">
        <v>309</v>
      </c>
      <c r="F14" s="309">
        <v>-189</v>
      </c>
      <c r="G14" s="309">
        <v>-112</v>
      </c>
      <c r="H14" s="346">
        <v>376</v>
      </c>
      <c r="I14" s="347">
        <v>473</v>
      </c>
      <c r="J14" s="309">
        <v>-176</v>
      </c>
      <c r="K14" s="309">
        <v>-302</v>
      </c>
      <c r="L14" s="309">
        <v>32</v>
      </c>
      <c r="M14" s="20"/>
      <c r="N14" s="25" t="s">
        <v>325</v>
      </c>
      <c r="O14" s="346">
        <v>182</v>
      </c>
      <c r="P14" s="346">
        <v>198</v>
      </c>
      <c r="Q14" s="346">
        <v>555</v>
      </c>
    </row>
    <row r="15" spans="2:17">
      <c r="B15" s="25" t="s">
        <v>247</v>
      </c>
      <c r="C15" s="309">
        <v>-166</v>
      </c>
      <c r="D15" s="309">
        <v>-68</v>
      </c>
      <c r="E15" s="309">
        <v>87</v>
      </c>
      <c r="F15" s="309">
        <v>-371</v>
      </c>
      <c r="G15" s="309">
        <v>-341</v>
      </c>
      <c r="H15" s="309">
        <v>51</v>
      </c>
      <c r="I15" s="309">
        <v>306</v>
      </c>
      <c r="J15" s="309">
        <v>-549</v>
      </c>
      <c r="K15" s="309">
        <v>-621</v>
      </c>
      <c r="L15" s="309">
        <v>-308</v>
      </c>
      <c r="M15" s="20"/>
      <c r="N15" s="25" t="s">
        <v>247</v>
      </c>
      <c r="O15" s="309">
        <v>-252</v>
      </c>
      <c r="P15" s="309">
        <v>-517</v>
      </c>
      <c r="Q15" s="309">
        <v>-532</v>
      </c>
    </row>
    <row r="16" spans="2:17">
      <c r="B16" s="155" t="s">
        <v>214</v>
      </c>
      <c r="C16" s="153">
        <v>3.7</v>
      </c>
      <c r="D16" s="153">
        <v>3.8</v>
      </c>
      <c r="E16" s="153">
        <v>3.5</v>
      </c>
      <c r="F16" s="153">
        <v>1.8</v>
      </c>
      <c r="G16" s="153">
        <v>4.5</v>
      </c>
      <c r="H16" s="153">
        <v>4.2</v>
      </c>
      <c r="I16" s="187">
        <v>3.9</v>
      </c>
      <c r="J16" s="187">
        <v>4.0999999999999996</v>
      </c>
      <c r="K16" s="369">
        <v>4.1639999999999997</v>
      </c>
      <c r="L16" s="369">
        <v>3.988</v>
      </c>
      <c r="M16" s="20"/>
      <c r="N16" s="155" t="s">
        <v>200</v>
      </c>
      <c r="O16" s="153">
        <v>4.4000000000000004</v>
      </c>
      <c r="P16" s="153">
        <v>1.8</v>
      </c>
      <c r="Q16" s="153">
        <v>4.0999999999999996</v>
      </c>
    </row>
    <row r="18" spans="14:17">
      <c r="N18" s="517" t="s">
        <v>326</v>
      </c>
      <c r="O18" s="517"/>
      <c r="P18" s="517"/>
      <c r="Q18" s="517"/>
    </row>
  </sheetData>
  <mergeCells count="3">
    <mergeCell ref="B6:I6"/>
    <mergeCell ref="N6:Q6"/>
    <mergeCell ref="N18:Q18"/>
  </mergeCells>
  <pageMargins left="0.28000000000000003" right="0.19" top="0.75" bottom="0.75" header="0.3" footer="0.3"/>
  <pageSetup scale="4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B2:Q22"/>
  <sheetViews>
    <sheetView showGridLines="0" zoomScale="130" zoomScaleNormal="130" zoomScaleSheetLayoutView="70" zoomScalePageLayoutView="50" workbookViewId="0"/>
  </sheetViews>
  <sheetFormatPr defaultColWidth="9.140625" defaultRowHeight="18"/>
  <cols>
    <col min="1" max="1" width="3.42578125" style="9" customWidth="1"/>
    <col min="2" max="2" width="72.140625" style="9" customWidth="1"/>
    <col min="3" max="9" width="12.42578125" style="16" customWidth="1"/>
    <col min="10" max="12" width="15.28515625" style="16" customWidth="1"/>
    <col min="13" max="13" width="5.42578125" style="9" customWidth="1"/>
    <col min="14" max="14" width="68.42578125" style="9" customWidth="1"/>
    <col min="15" max="15" width="13.5703125" style="9" customWidth="1"/>
    <col min="16" max="17" width="14.28515625" style="9" bestFit="1" customWidth="1"/>
    <col min="18" max="18" width="2.42578125" style="9" customWidth="1"/>
    <col min="19" max="16384" width="9.140625" style="9"/>
  </cols>
  <sheetData>
    <row r="2" spans="2:17" s="10" customFormat="1">
      <c r="C2" s="11"/>
      <c r="D2" s="11"/>
      <c r="E2" s="11"/>
      <c r="F2" s="11"/>
      <c r="G2" s="11"/>
      <c r="H2" s="11"/>
      <c r="I2" s="11"/>
      <c r="J2" s="11"/>
      <c r="K2" s="11"/>
      <c r="L2" s="11"/>
    </row>
    <row r="3" spans="2:17" s="10" customFormat="1" ht="54.95" customHeight="1">
      <c r="C3" s="11"/>
      <c r="D3" s="11" t="s">
        <v>174</v>
      </c>
      <c r="E3" s="11"/>
      <c r="F3" s="11"/>
      <c r="G3" s="11"/>
      <c r="H3" s="11"/>
      <c r="I3" s="11"/>
      <c r="J3" s="11"/>
      <c r="K3" s="11"/>
      <c r="L3" s="11"/>
    </row>
    <row r="4" spans="2:17" s="10" customFormat="1" ht="18.75" thickBot="1">
      <c r="B4" s="12" t="s">
        <v>34</v>
      </c>
      <c r="C4" s="13"/>
      <c r="D4" s="13"/>
      <c r="E4" s="13"/>
      <c r="F4" s="13"/>
      <c r="G4" s="13"/>
      <c r="H4" s="13"/>
      <c r="I4" s="13"/>
      <c r="J4" s="13"/>
      <c r="K4" s="13"/>
      <c r="L4" s="13"/>
      <c r="M4" s="13"/>
      <c r="N4" s="14"/>
      <c r="O4" s="14"/>
      <c r="P4" s="13"/>
      <c r="Q4" s="13"/>
    </row>
    <row r="5" spans="2:17" ht="20.25" thickTop="1">
      <c r="B5" s="15"/>
    </row>
    <row r="6" spans="2:17" ht="20.25">
      <c r="B6" s="515" t="s">
        <v>3</v>
      </c>
      <c r="C6" s="515"/>
      <c r="D6" s="515"/>
      <c r="E6" s="515"/>
      <c r="F6" s="515"/>
      <c r="G6" s="515"/>
      <c r="H6" s="515"/>
      <c r="I6" s="515"/>
      <c r="J6" s="235"/>
      <c r="K6" s="359"/>
      <c r="L6" s="378"/>
      <c r="N6" s="515" t="s">
        <v>4</v>
      </c>
      <c r="O6" s="515"/>
      <c r="P6" s="515"/>
      <c r="Q6" s="515"/>
    </row>
    <row r="7" spans="2:17" ht="8.25" customHeight="1"/>
    <row r="8" spans="2:17" ht="9" customHeight="1"/>
    <row r="9" spans="2:17" ht="18.75"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row>
    <row r="10" spans="2:17">
      <c r="C10" s="17"/>
      <c r="D10" s="17"/>
      <c r="E10" s="17"/>
      <c r="F10" s="17"/>
      <c r="G10" s="17"/>
      <c r="H10" s="17"/>
      <c r="I10" s="17"/>
      <c r="J10" s="17"/>
      <c r="K10" s="17"/>
      <c r="L10" s="17"/>
      <c r="M10" s="17"/>
      <c r="N10" s="17"/>
      <c r="O10" s="17"/>
      <c r="P10" s="17"/>
      <c r="Q10" s="17"/>
    </row>
    <row r="11" spans="2:17">
      <c r="B11" s="163" t="s">
        <v>32</v>
      </c>
      <c r="C11" s="503">
        <v>-1686</v>
      </c>
      <c r="D11" s="503">
        <v>-1412</v>
      </c>
      <c r="E11" s="503">
        <v>-2271</v>
      </c>
      <c r="F11" s="503">
        <v>-6313</v>
      </c>
      <c r="G11" s="503">
        <v>-1653</v>
      </c>
      <c r="H11" s="503">
        <v>-1559</v>
      </c>
      <c r="I11" s="503">
        <v>-820</v>
      </c>
      <c r="J11" s="503">
        <v>-7350</v>
      </c>
      <c r="K11" s="503">
        <v>-1548</v>
      </c>
      <c r="L11" s="503">
        <v>-2710</v>
      </c>
      <c r="M11" s="20"/>
      <c r="N11" s="163" t="s">
        <v>32</v>
      </c>
      <c r="O11" s="309">
        <v>-13864</v>
      </c>
      <c r="P11" s="309">
        <v>-12103</v>
      </c>
      <c r="Q11" s="309">
        <v>-11381</v>
      </c>
    </row>
    <row r="12" spans="2:17">
      <c r="B12" s="25" t="s">
        <v>292</v>
      </c>
      <c r="C12" s="503">
        <v>-2754</v>
      </c>
      <c r="D12" s="503">
        <v>-5432</v>
      </c>
      <c r="E12" s="503">
        <v>-4941</v>
      </c>
      <c r="F12" s="503">
        <v>-7948</v>
      </c>
      <c r="G12" s="503">
        <v>-5271</v>
      </c>
      <c r="H12" s="503">
        <v>-8814</v>
      </c>
      <c r="I12" s="503">
        <v>-8096</v>
      </c>
      <c r="J12" s="503">
        <v>-12689</v>
      </c>
      <c r="K12" s="503">
        <v>-2474</v>
      </c>
      <c r="L12" s="503">
        <v>-6729</v>
      </c>
      <c r="M12" s="20"/>
      <c r="N12" s="25" t="s">
        <v>292</v>
      </c>
      <c r="O12" s="309">
        <v>-18720</v>
      </c>
      <c r="P12" s="309">
        <v>-21495</v>
      </c>
      <c r="Q12" s="309">
        <v>-34869</v>
      </c>
    </row>
    <row r="13" spans="2:17" ht="21">
      <c r="B13" s="226"/>
      <c r="F13" s="212"/>
    </row>
    <row r="17" spans="9:9">
      <c r="I17" s="348"/>
    </row>
    <row r="18" spans="9:9">
      <c r="I18" s="348"/>
    </row>
    <row r="19" spans="9:9">
      <c r="I19" s="348"/>
    </row>
    <row r="20" spans="9:9">
      <c r="I20" s="349"/>
    </row>
    <row r="21" spans="9:9">
      <c r="I21" s="348"/>
    </row>
    <row r="22" spans="9:9">
      <c r="I22" s="348"/>
    </row>
  </sheetData>
  <mergeCells count="2">
    <mergeCell ref="B6:I6"/>
    <mergeCell ref="N6:Q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
  <sheetViews>
    <sheetView showGridLines="0" view="pageBreakPreview" zoomScale="130" zoomScaleNormal="70" zoomScaleSheetLayoutView="130" workbookViewId="0"/>
  </sheetViews>
  <sheetFormatPr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Q56"/>
  <sheetViews>
    <sheetView showGridLines="0" zoomScale="85" zoomScaleNormal="85" zoomScaleSheetLayoutView="85" zoomScalePageLayoutView="50" workbookViewId="0">
      <pane ySplit="10" topLeftCell="A11" activePane="bottomLeft" state="frozen"/>
      <selection activeCell="C29" sqref="C29"/>
      <selection pane="bottomLeft" activeCell="A11" sqref="A11"/>
    </sheetView>
  </sheetViews>
  <sheetFormatPr defaultColWidth="9.140625" defaultRowHeight="18" outlineLevelCol="1"/>
  <cols>
    <col min="1" max="1" width="3.42578125" style="9" customWidth="1"/>
    <col min="2" max="2" width="83.5703125" style="9" customWidth="1"/>
    <col min="3" max="6" width="12.42578125" style="16" hidden="1" customWidth="1" outlineLevel="1"/>
    <col min="7" max="7" width="15.28515625" style="17" customWidth="1" collapsed="1"/>
    <col min="8" max="12" width="15.28515625" style="17" customWidth="1"/>
    <col min="13" max="13" width="5.42578125" style="9" customWidth="1"/>
    <col min="14" max="14" width="68.42578125" style="9" customWidth="1"/>
    <col min="15" max="16" width="11.140625" style="17" customWidth="1"/>
    <col min="17" max="17" width="10.85546875" style="17" bestFit="1" customWidth="1"/>
    <col min="18" max="18" width="9.85546875" style="9" bestFit="1" customWidth="1"/>
    <col min="19" max="16384" width="9.140625" style="9"/>
  </cols>
  <sheetData>
    <row r="2" spans="2:17" s="10" customFormat="1">
      <c r="C2" s="11"/>
      <c r="D2" s="11"/>
      <c r="E2" s="11"/>
      <c r="F2" s="11"/>
      <c r="G2" s="238"/>
      <c r="H2" s="238"/>
      <c r="I2" s="238"/>
      <c r="J2" s="238"/>
      <c r="K2" s="238"/>
      <c r="L2" s="238"/>
      <c r="O2" s="238"/>
      <c r="P2" s="238"/>
      <c r="Q2" s="238"/>
    </row>
    <row r="3" spans="2:17" s="10" customFormat="1" ht="54.95" customHeight="1">
      <c r="C3" s="11"/>
      <c r="D3" s="11"/>
      <c r="E3" s="11"/>
      <c r="F3" s="11"/>
      <c r="G3" s="238"/>
      <c r="H3" s="238"/>
      <c r="I3" s="238"/>
      <c r="J3" s="238"/>
      <c r="K3" s="238"/>
      <c r="L3" s="238"/>
      <c r="O3" s="238"/>
      <c r="P3" s="238"/>
      <c r="Q3" s="238"/>
    </row>
    <row r="4" spans="2:17" s="10" customFormat="1" ht="18.75" thickBot="1">
      <c r="B4" s="12" t="s">
        <v>165</v>
      </c>
      <c r="C4" s="13"/>
      <c r="D4" s="13"/>
      <c r="E4" s="13"/>
      <c r="F4" s="13"/>
      <c r="G4" s="448"/>
      <c r="H4" s="448"/>
      <c r="I4" s="448"/>
      <c r="J4" s="448"/>
      <c r="K4" s="448"/>
      <c r="L4" s="448"/>
      <c r="M4" s="13"/>
      <c r="N4" s="14"/>
      <c r="O4" s="448"/>
      <c r="P4" s="448"/>
      <c r="Q4" s="448"/>
    </row>
    <row r="5" spans="2:17" ht="20.25" thickTop="1">
      <c r="B5" s="15"/>
      <c r="Q5" s="451"/>
    </row>
    <row r="6" spans="2:17" ht="20.25">
      <c r="B6" s="507" t="s">
        <v>31</v>
      </c>
      <c r="C6" s="507"/>
      <c r="D6" s="507"/>
      <c r="E6" s="507"/>
      <c r="F6" s="507"/>
      <c r="G6" s="507"/>
      <c r="H6" s="507"/>
      <c r="I6" s="507"/>
      <c r="J6" s="449"/>
      <c r="K6" s="449"/>
      <c r="L6" s="449"/>
      <c r="N6" s="507" t="s">
        <v>4</v>
      </c>
      <c r="O6" s="507"/>
      <c r="P6" s="507"/>
      <c r="Q6" s="175"/>
    </row>
    <row r="7" spans="2:17" ht="8.25" customHeight="1"/>
    <row r="8" spans="2:17" ht="9" customHeight="1"/>
    <row r="9" spans="2:17" ht="18.75" thickBot="1">
      <c r="C9" s="45" t="s">
        <v>5</v>
      </c>
      <c r="D9" s="45" t="s">
        <v>6</v>
      </c>
      <c r="E9" s="45" t="s">
        <v>7</v>
      </c>
      <c r="F9" s="45" t="s">
        <v>8</v>
      </c>
      <c r="G9" s="431" t="s">
        <v>9</v>
      </c>
      <c r="H9" s="431" t="s">
        <v>10</v>
      </c>
      <c r="I9" s="431" t="s">
        <v>192</v>
      </c>
      <c r="J9" s="431" t="s">
        <v>264</v>
      </c>
      <c r="K9" s="431" t="s">
        <v>306</v>
      </c>
      <c r="L9" s="431" t="s">
        <v>314</v>
      </c>
      <c r="M9" s="17"/>
      <c r="N9" s="17"/>
      <c r="O9" s="431">
        <v>2016</v>
      </c>
      <c r="P9" s="431">
        <v>2017</v>
      </c>
      <c r="Q9" s="431">
        <v>2018</v>
      </c>
    </row>
    <row r="10" spans="2:17" ht="6.75" customHeight="1">
      <c r="J10" s="154"/>
      <c r="K10" s="154"/>
      <c r="L10" s="154"/>
      <c r="M10" s="17"/>
      <c r="N10" s="17"/>
    </row>
    <row r="11" spans="2:17" s="18" customFormat="1" ht="18.75" thickBot="1">
      <c r="B11" s="108" t="s">
        <v>11</v>
      </c>
      <c r="C11" s="108">
        <v>163.35</v>
      </c>
      <c r="D11" s="108">
        <v>167.44200000000001</v>
      </c>
      <c r="E11" s="108">
        <v>180.59</v>
      </c>
      <c r="F11" s="108">
        <f>P11-SUM(C11:E11)</f>
        <v>193.16899999999998</v>
      </c>
      <c r="G11" s="396">
        <v>170.92599999999999</v>
      </c>
      <c r="H11" s="396">
        <v>182.077</v>
      </c>
      <c r="I11" s="396">
        <v>204.63399999999999</v>
      </c>
      <c r="J11" s="396">
        <v>225.114</v>
      </c>
      <c r="K11" s="396">
        <v>185.54400000000001</v>
      </c>
      <c r="L11" s="396">
        <v>194.101</v>
      </c>
      <c r="N11" s="108" t="s">
        <v>11</v>
      </c>
      <c r="O11" s="396">
        <v>697.70500000000004</v>
      </c>
      <c r="P11" s="396">
        <v>704.55100000000004</v>
      </c>
      <c r="Q11" s="396">
        <v>777.40499999999997</v>
      </c>
    </row>
    <row r="12" spans="2:17" s="24" customFormat="1">
      <c r="B12" s="26" t="s">
        <v>12</v>
      </c>
      <c r="C12" s="219">
        <v>-79.388000000000005</v>
      </c>
      <c r="D12" s="219">
        <v>-78.572000000000003</v>
      </c>
      <c r="E12" s="219">
        <v>-84.933000000000007</v>
      </c>
      <c r="F12" s="219">
        <f>P12-SUM(C12:E12)</f>
        <v>-95.102999999999952</v>
      </c>
      <c r="G12" s="397">
        <v>-78</v>
      </c>
      <c r="H12" s="397">
        <v>-83.513999999999996</v>
      </c>
      <c r="I12" s="397">
        <v>-98.037999999999997</v>
      </c>
      <c r="J12" s="397">
        <v>-112.02500000000001</v>
      </c>
      <c r="K12" s="397">
        <v>-88.998000000000005</v>
      </c>
      <c r="L12" s="397">
        <v>-92.686000000000007</v>
      </c>
      <c r="N12" s="26" t="s">
        <v>12</v>
      </c>
      <c r="O12" s="162">
        <v>-349.74099999999999</v>
      </c>
      <c r="P12" s="162">
        <v>-337.99599999999998</v>
      </c>
      <c r="Q12" s="365">
        <v>-366.02100000000002</v>
      </c>
    </row>
    <row r="13" spans="2:17" s="24" customFormat="1">
      <c r="B13" s="186" t="s">
        <v>13</v>
      </c>
      <c r="C13" s="214">
        <v>-37.301000000000002</v>
      </c>
      <c r="D13" s="159">
        <v>-37.975999999999999</v>
      </c>
      <c r="E13" s="159">
        <v>-37.472000000000001</v>
      </c>
      <c r="F13" s="214">
        <f>P13-SUM(C13:E13)</f>
        <v>-41.789000000000016</v>
      </c>
      <c r="G13" s="162">
        <v>-31.437999999999999</v>
      </c>
      <c r="H13" s="162">
        <v>-33.173999999999999</v>
      </c>
      <c r="I13" s="162">
        <v>-33.793999999999997</v>
      </c>
      <c r="J13" s="162">
        <v>-41.634999999999998</v>
      </c>
      <c r="K13" s="162">
        <v>-33.719000000000001</v>
      </c>
      <c r="L13" s="162">
        <v>-35.25</v>
      </c>
      <c r="N13" s="186" t="s">
        <v>13</v>
      </c>
      <c r="O13" s="365">
        <v>-157.00299999999999</v>
      </c>
      <c r="P13" s="365">
        <v>-154.53800000000001</v>
      </c>
      <c r="Q13" s="365">
        <v>-141.60499999999999</v>
      </c>
    </row>
    <row r="14" spans="2:17" s="24" customFormat="1">
      <c r="B14" s="186" t="s">
        <v>14</v>
      </c>
      <c r="C14" s="214">
        <v>-24.129000000000001</v>
      </c>
      <c r="D14" s="213">
        <v>-24.242999999999999</v>
      </c>
      <c r="E14" s="213">
        <v>-24.606000000000002</v>
      </c>
      <c r="F14" s="214">
        <f t="shared" ref="F14:F20" si="0">P14-SUM(C14:E14)</f>
        <v>-23.180999999999997</v>
      </c>
      <c r="G14" s="365">
        <v>-31.91</v>
      </c>
      <c r="H14" s="365">
        <v>-32.848999999999997</v>
      </c>
      <c r="I14" s="365">
        <v>-34.597000000000001</v>
      </c>
      <c r="J14" s="369">
        <v>-32.43</v>
      </c>
      <c r="K14" s="369">
        <v>-33.128</v>
      </c>
      <c r="L14" s="369">
        <v>-34.058999999999997</v>
      </c>
      <c r="N14" s="26" t="s">
        <v>14</v>
      </c>
      <c r="O14" s="162">
        <v>-96.71</v>
      </c>
      <c r="P14" s="162">
        <v>-96.159000000000006</v>
      </c>
      <c r="Q14" s="365">
        <v>-130.941</v>
      </c>
    </row>
    <row r="15" spans="2:17" s="24" customFormat="1">
      <c r="B15" s="220" t="s">
        <v>15</v>
      </c>
      <c r="C15" s="214">
        <v>-0.157</v>
      </c>
      <c r="D15" s="213">
        <v>-0.155</v>
      </c>
      <c r="E15" s="213">
        <v>-1.415</v>
      </c>
      <c r="F15" s="214">
        <f t="shared" si="0"/>
        <v>-6.3339999999999996</v>
      </c>
      <c r="G15" s="365">
        <v>-0.36599999999999999</v>
      </c>
      <c r="H15" s="365">
        <v>-1.2999999999999999E-2</v>
      </c>
      <c r="I15" s="365">
        <v>-0.5</v>
      </c>
      <c r="J15" s="369">
        <v>-0.45500000000000002</v>
      </c>
      <c r="K15" s="369">
        <v>-4.7E-2</v>
      </c>
      <c r="L15" s="369">
        <v>-9.9000000000000005E-2</v>
      </c>
      <c r="N15" s="186" t="s">
        <v>15</v>
      </c>
      <c r="O15" s="365">
        <v>-2.8959999999999999</v>
      </c>
      <c r="P15" s="365">
        <v>-8.0609999999999999</v>
      </c>
      <c r="Q15" s="365">
        <v>-1.36</v>
      </c>
    </row>
    <row r="16" spans="2:17" s="24" customFormat="1">
      <c r="B16" s="221" t="s">
        <v>16</v>
      </c>
      <c r="C16" s="214">
        <v>-981</v>
      </c>
      <c r="D16" s="213">
        <v>-1.2609999999999999</v>
      </c>
      <c r="E16" s="213">
        <v>-1.008</v>
      </c>
      <c r="F16" s="214">
        <f t="shared" si="0"/>
        <v>977.524</v>
      </c>
      <c r="G16" s="365">
        <v>-1.3759999999999999</v>
      </c>
      <c r="H16" s="365">
        <v>-1.1499999999999999</v>
      </c>
      <c r="I16" s="365">
        <v>-0.72399999999999998</v>
      </c>
      <c r="J16" s="369">
        <v>-2.702</v>
      </c>
      <c r="K16" s="369">
        <v>-0.97499999999999998</v>
      </c>
      <c r="L16" s="369">
        <v>-0.63800000000000001</v>
      </c>
      <c r="N16" s="186" t="s">
        <v>16</v>
      </c>
      <c r="O16" s="365">
        <v>-11.4</v>
      </c>
      <c r="P16" s="365">
        <v>-5.7450000000000001</v>
      </c>
      <c r="Q16" s="365">
        <v>-5.9340000000000002</v>
      </c>
    </row>
    <row r="17" spans="2:17" s="24" customFormat="1">
      <c r="B17" s="220" t="s">
        <v>17</v>
      </c>
      <c r="C17" s="214">
        <v>-1.4810000000000001</v>
      </c>
      <c r="D17" s="214">
        <v>-1.6910000000000001</v>
      </c>
      <c r="E17" s="214">
        <v>-1.357</v>
      </c>
      <c r="F17" s="214">
        <f t="shared" si="0"/>
        <v>-1.3769999999999998</v>
      </c>
      <c r="G17" s="366">
        <v>-1.615</v>
      </c>
      <c r="H17" s="366">
        <v>-1.5309999999999999</v>
      </c>
      <c r="I17" s="366">
        <v>-1.6950000000000001</v>
      </c>
      <c r="J17" s="369">
        <v>-1.655</v>
      </c>
      <c r="K17" s="369">
        <v>-1.1830000000000001</v>
      </c>
      <c r="L17" s="369">
        <v>-1.232</v>
      </c>
      <c r="N17" s="152" t="s">
        <v>17</v>
      </c>
      <c r="O17" s="366">
        <v>-5.5739999999999998</v>
      </c>
      <c r="P17" s="366">
        <v>-5.9059999999999997</v>
      </c>
      <c r="Q17" s="365">
        <v>-6.4109999999999996</v>
      </c>
    </row>
    <row r="18" spans="2:17" s="24" customFormat="1">
      <c r="B18" s="186" t="s">
        <v>18</v>
      </c>
      <c r="C18" s="214">
        <v>0.72599999999999998</v>
      </c>
      <c r="D18" s="213">
        <v>416</v>
      </c>
      <c r="E18" s="213">
        <v>1.1679999999999999</v>
      </c>
      <c r="F18" s="214">
        <f t="shared" si="0"/>
        <v>-414.86400000000003</v>
      </c>
      <c r="G18" s="365">
        <v>0.82199999999999995</v>
      </c>
      <c r="H18" s="365">
        <v>0.94499999999999995</v>
      </c>
      <c r="I18" s="365">
        <v>0.57599999999999996</v>
      </c>
      <c r="J18" s="369">
        <v>-0.628</v>
      </c>
      <c r="K18" s="369">
        <v>0.53600000000000003</v>
      </c>
      <c r="L18" s="369">
        <v>-1.1020000000000001</v>
      </c>
      <c r="N18" s="152" t="s">
        <v>18</v>
      </c>
      <c r="O18" s="366">
        <v>3.1469999999999998</v>
      </c>
      <c r="P18" s="366">
        <v>3.03</v>
      </c>
      <c r="Q18" s="365">
        <v>1.7150000000000001</v>
      </c>
    </row>
    <row r="19" spans="2:17" s="24" customFormat="1">
      <c r="B19" s="351" t="s">
        <v>303</v>
      </c>
      <c r="C19" s="214"/>
      <c r="D19" s="214"/>
      <c r="E19" s="214"/>
      <c r="F19" s="214">
        <f t="shared" si="0"/>
        <v>0</v>
      </c>
      <c r="G19" s="366"/>
      <c r="H19" s="366"/>
      <c r="I19" s="366"/>
      <c r="J19" s="369"/>
      <c r="K19" s="369"/>
      <c r="L19" s="369"/>
      <c r="N19" s="351" t="s">
        <v>303</v>
      </c>
      <c r="O19" s="411">
        <v>1.2</v>
      </c>
      <c r="P19" s="366"/>
      <c r="Q19" s="365"/>
    </row>
    <row r="20" spans="2:17" s="24" customFormat="1">
      <c r="B20" s="220" t="s">
        <v>19</v>
      </c>
      <c r="C20" s="214">
        <v>0.439</v>
      </c>
      <c r="D20" s="214">
        <v>2.7949999999999999</v>
      </c>
      <c r="E20" s="214">
        <v>1.5329999999999999</v>
      </c>
      <c r="F20" s="214">
        <f t="shared" si="0"/>
        <v>1.4890000000000008</v>
      </c>
      <c r="G20" s="366">
        <v>1.171</v>
      </c>
      <c r="H20" s="366">
        <v>3.165</v>
      </c>
      <c r="I20" s="366">
        <v>2.448</v>
      </c>
      <c r="J20" s="369">
        <v>0.98799999999999999</v>
      </c>
      <c r="K20" s="369">
        <v>0.55800000000000005</v>
      </c>
      <c r="L20" s="369">
        <v>3.702</v>
      </c>
      <c r="N20" s="152" t="s">
        <v>19</v>
      </c>
      <c r="O20" s="366">
        <v>6.84</v>
      </c>
      <c r="P20" s="366">
        <v>6.2560000000000002</v>
      </c>
      <c r="Q20" s="365">
        <v>7.54</v>
      </c>
    </row>
    <row r="21" spans="2:17" s="24" customFormat="1">
      <c r="B21" s="186" t="s">
        <v>20</v>
      </c>
      <c r="C21" s="214">
        <v>-0.81100000000000005</v>
      </c>
      <c r="D21" s="213">
        <v>-3.3029999999999999</v>
      </c>
      <c r="E21" s="213">
        <v>-2.9849999999999999</v>
      </c>
      <c r="F21" s="214">
        <f>P21-SUM(C21:E21)</f>
        <v>-7.1110000000000007</v>
      </c>
      <c r="G21" s="365">
        <v>-1.786</v>
      </c>
      <c r="H21" s="365">
        <v>-1.2450000000000001</v>
      </c>
      <c r="I21" s="365">
        <v>-1.0089999999999999</v>
      </c>
      <c r="J21" s="369">
        <v>-1.9059999999999999</v>
      </c>
      <c r="K21" s="369">
        <v>-0.70299999999999996</v>
      </c>
      <c r="L21" s="369">
        <v>-2.3210000000000002</v>
      </c>
      <c r="N21" s="152" t="s">
        <v>20</v>
      </c>
      <c r="O21" s="366">
        <v>-5.6929999999999996</v>
      </c>
      <c r="P21" s="366">
        <v>-14.21</v>
      </c>
      <c r="Q21" s="365">
        <v>-5.7859999999999996</v>
      </c>
    </row>
    <row r="22" spans="2:17" s="20" customFormat="1">
      <c r="B22" s="9"/>
      <c r="C22" s="9"/>
      <c r="D22" s="27"/>
      <c r="E22" s="27"/>
      <c r="F22" s="27"/>
      <c r="G22" s="28"/>
      <c r="H22" s="28"/>
      <c r="I22" s="17"/>
      <c r="J22" s="154"/>
      <c r="K22" s="154"/>
      <c r="L22" s="154"/>
      <c r="N22" s="26"/>
      <c r="O22" s="162"/>
      <c r="P22" s="162"/>
      <c r="Q22" s="162"/>
    </row>
    <row r="23" spans="2:17" ht="18.75" thickBot="1">
      <c r="B23" s="108" t="s">
        <v>21</v>
      </c>
      <c r="C23" s="108">
        <v>20.266999999999999</v>
      </c>
      <c r="D23" s="108">
        <v>23.452000000000002</v>
      </c>
      <c r="E23" s="108">
        <v>29.515000000000001</v>
      </c>
      <c r="F23" s="108">
        <f>P23-SUM(C23:E23)</f>
        <v>17.987999999999985</v>
      </c>
      <c r="G23" s="396">
        <v>26.454000000000001</v>
      </c>
      <c r="H23" s="396">
        <v>32.710999999999999</v>
      </c>
      <c r="I23" s="396">
        <v>37.301000000000002</v>
      </c>
      <c r="J23" s="396">
        <v>32.665999999999997</v>
      </c>
      <c r="K23" s="396">
        <v>27.885000000000002</v>
      </c>
      <c r="L23" s="396">
        <v>30.417000000000002</v>
      </c>
      <c r="N23" s="108" t="s">
        <v>21</v>
      </c>
      <c r="O23" s="396">
        <v>79.843999999999994</v>
      </c>
      <c r="P23" s="396">
        <v>91.221999999999994</v>
      </c>
      <c r="Q23" s="396">
        <v>128.602</v>
      </c>
    </row>
    <row r="24" spans="2:17" s="26" customFormat="1">
      <c r="B24" s="222" t="s">
        <v>22</v>
      </c>
      <c r="C24" s="159">
        <v>1.5620000000000001</v>
      </c>
      <c r="D24" s="159">
        <v>2.23</v>
      </c>
      <c r="E24" s="159">
        <v>2.1160000000000001</v>
      </c>
      <c r="F24" s="214">
        <f>P24-SUM(C24:E24)</f>
        <v>2.1610000000000014</v>
      </c>
      <c r="G24" s="162">
        <v>1.653</v>
      </c>
      <c r="H24" s="162">
        <v>2.0419999999999998</v>
      </c>
      <c r="I24" s="365">
        <v>1.8080000000000001</v>
      </c>
      <c r="J24" s="369">
        <v>2.9279999999999999</v>
      </c>
      <c r="K24" s="369">
        <v>2.0920000000000001</v>
      </c>
      <c r="L24" s="369">
        <v>1.9370000000000001</v>
      </c>
      <c r="N24" s="26" t="s">
        <v>22</v>
      </c>
      <c r="O24" s="162">
        <v>9.8529999999999998</v>
      </c>
      <c r="P24" s="162">
        <v>8.0690000000000008</v>
      </c>
      <c r="Q24" s="365">
        <v>8.4209999999999994</v>
      </c>
    </row>
    <row r="25" spans="2:17" s="26" customFormat="1">
      <c r="B25" s="220" t="s">
        <v>225</v>
      </c>
      <c r="C25" s="213">
        <v>-14.351000000000001</v>
      </c>
      <c r="D25" s="213">
        <v>-11.776999999999999</v>
      </c>
      <c r="E25" s="213">
        <v>-12.378</v>
      </c>
      <c r="F25" s="214">
        <f t="shared" ref="F25:F27" si="1">P25-SUM(C25:E25)</f>
        <v>-10.476999999999997</v>
      </c>
      <c r="G25" s="365">
        <v>-15.798999999999999</v>
      </c>
      <c r="H25" s="365">
        <v>-17.48</v>
      </c>
      <c r="I25" s="365">
        <v>-16.222000000000001</v>
      </c>
      <c r="J25" s="369">
        <v>-18.617000000000001</v>
      </c>
      <c r="K25" s="369">
        <v>-26.972000000000001</v>
      </c>
      <c r="L25" s="369">
        <v>-22.513999999999999</v>
      </c>
      <c r="N25" s="316" t="s">
        <v>225</v>
      </c>
      <c r="O25" s="365">
        <v>-56.250999999999998</v>
      </c>
      <c r="P25" s="365">
        <v>-48.982999999999997</v>
      </c>
      <c r="Q25" s="365">
        <v>-68.024000000000001</v>
      </c>
    </row>
    <row r="26" spans="2:17" s="26" customFormat="1">
      <c r="B26" s="220"/>
      <c r="C26" s="213"/>
      <c r="D26" s="213"/>
      <c r="E26" s="213"/>
      <c r="F26" s="214">
        <f t="shared" si="1"/>
        <v>-100</v>
      </c>
      <c r="G26" s="365"/>
      <c r="H26" s="365"/>
      <c r="I26" s="365"/>
      <c r="J26" s="369"/>
      <c r="K26" s="369"/>
      <c r="L26" s="369"/>
      <c r="N26" s="316" t="s">
        <v>304</v>
      </c>
      <c r="O26" s="412"/>
      <c r="P26" s="369">
        <v>-100</v>
      </c>
      <c r="Q26" s="412"/>
    </row>
    <row r="27" spans="2:17" s="26" customFormat="1">
      <c r="B27" s="186" t="s">
        <v>23</v>
      </c>
      <c r="C27" s="213">
        <v>4.5030000000000001</v>
      </c>
      <c r="D27" s="213">
        <v>-3.7679999999999998</v>
      </c>
      <c r="E27" s="213">
        <v>-0.85799999999999998</v>
      </c>
      <c r="F27" s="214">
        <f t="shared" si="1"/>
        <v>-0.27500000000000036</v>
      </c>
      <c r="G27" s="365">
        <v>-0.64</v>
      </c>
      <c r="H27" s="365">
        <v>-6.5679999999999996</v>
      </c>
      <c r="I27" s="365">
        <v>-5.4290000000000003</v>
      </c>
      <c r="J27" s="369">
        <v>-4.0179999999999998</v>
      </c>
      <c r="K27" s="369">
        <v>7.2409999999999997</v>
      </c>
      <c r="L27" s="369">
        <v>1.4670000000000001</v>
      </c>
      <c r="N27" s="316" t="s">
        <v>23</v>
      </c>
      <c r="O27" s="365">
        <v>6.0549999999999997</v>
      </c>
      <c r="P27" s="365">
        <v>-0.39800000000000002</v>
      </c>
      <c r="Q27" s="365">
        <v>-16.771000000000001</v>
      </c>
    </row>
    <row r="28" spans="2:17">
      <c r="B28" s="215"/>
      <c r="C28" s="159"/>
      <c r="D28" s="159"/>
      <c r="E28" s="159"/>
      <c r="F28" s="159"/>
      <c r="G28" s="162"/>
      <c r="H28" s="162"/>
      <c r="I28" s="162"/>
      <c r="J28" s="398"/>
      <c r="K28" s="398"/>
      <c r="L28" s="398"/>
      <c r="M28" s="26"/>
      <c r="N28" s="164"/>
      <c r="O28" s="162"/>
      <c r="P28" s="162"/>
      <c r="Q28" s="162"/>
    </row>
    <row r="29" spans="2:17" ht="18.75" thickBot="1">
      <c r="B29" s="108" t="s">
        <v>281</v>
      </c>
      <c r="C29" s="108">
        <v>11.981</v>
      </c>
      <c r="D29" s="108">
        <v>10.137</v>
      </c>
      <c r="E29" s="108">
        <v>18.395</v>
      </c>
      <c r="F29" s="108">
        <f>P29-SUM(C29:E29)</f>
        <v>-90.603000000000009</v>
      </c>
      <c r="G29" s="396">
        <v>11.667999999999999</v>
      </c>
      <c r="H29" s="396">
        <v>10.705</v>
      </c>
      <c r="I29" s="396">
        <v>17.457999999999998</v>
      </c>
      <c r="J29" s="396">
        <v>13</v>
      </c>
      <c r="K29" s="396">
        <v>10.246</v>
      </c>
      <c r="L29" s="396">
        <v>11.307</v>
      </c>
      <c r="N29" s="43" t="s">
        <v>24</v>
      </c>
      <c r="O29" s="407">
        <v>39.500999999999998</v>
      </c>
      <c r="P29" s="407">
        <v>-50.09</v>
      </c>
      <c r="Q29" s="407">
        <v>52.228000000000002</v>
      </c>
    </row>
    <row r="30" spans="2:17" s="164" customFormat="1">
      <c r="B30" s="220" t="s">
        <v>25</v>
      </c>
      <c r="C30" s="213">
        <v>-4.6840000000000002</v>
      </c>
      <c r="D30" s="213">
        <v>-4.2380000000000004</v>
      </c>
      <c r="E30" s="213">
        <v>-5.89</v>
      </c>
      <c r="F30" s="214">
        <f>P30-SUM(C30:E30)</f>
        <v>3.3690000000000015</v>
      </c>
      <c r="G30" s="365">
        <v>-5.15</v>
      </c>
      <c r="H30" s="365">
        <v>-4.1040000000000001</v>
      </c>
      <c r="I30" s="365">
        <v>-6.9610000000000003</v>
      </c>
      <c r="J30" s="369">
        <v>-16.684999999999999</v>
      </c>
      <c r="K30" s="369">
        <v>-5.3280000000000003</v>
      </c>
      <c r="L30" s="369">
        <v>-3.6019999999999999</v>
      </c>
      <c r="M30" s="291"/>
      <c r="N30" s="220" t="s">
        <v>25</v>
      </c>
      <c r="O30" s="365">
        <v>-21.574999999999999</v>
      </c>
      <c r="P30" s="365">
        <v>-11.443</v>
      </c>
      <c r="Q30" s="365">
        <v>-32.808999999999997</v>
      </c>
    </row>
    <row r="31" spans="2:17" s="27" customFormat="1">
      <c r="B31" s="25"/>
      <c r="C31" s="25"/>
      <c r="D31" s="25"/>
      <c r="E31" s="25"/>
      <c r="F31" s="25"/>
      <c r="G31" s="184"/>
      <c r="H31" s="184"/>
      <c r="I31" s="184"/>
      <c r="J31" s="154"/>
      <c r="K31" s="154"/>
      <c r="L31" s="154"/>
      <c r="M31" s="9"/>
      <c r="N31" s="25"/>
      <c r="O31" s="153"/>
      <c r="P31" s="153"/>
      <c r="Q31" s="153"/>
    </row>
    <row r="32" spans="2:17" s="27" customFormat="1" ht="18.75" thickBot="1">
      <c r="B32" s="108" t="s">
        <v>282</v>
      </c>
      <c r="C32" s="108">
        <v>7.2969999999999997</v>
      </c>
      <c r="D32" s="108">
        <v>5.899</v>
      </c>
      <c r="E32" s="108">
        <v>12.505000000000001</v>
      </c>
      <c r="F32" s="108">
        <f>P32-SUM(C32:E32)</f>
        <v>-87.234000000000009</v>
      </c>
      <c r="G32" s="396">
        <v>6.5179999999999998</v>
      </c>
      <c r="H32" s="396">
        <v>6.601</v>
      </c>
      <c r="I32" s="396">
        <v>10.497</v>
      </c>
      <c r="J32" s="396">
        <v>-3.7</v>
      </c>
      <c r="K32" s="396">
        <v>4.9180000000000001</v>
      </c>
      <c r="L32" s="396">
        <v>7.7050000000000001</v>
      </c>
      <c r="M32" s="28"/>
      <c r="N32" s="43" t="s">
        <v>26</v>
      </c>
      <c r="O32" s="407">
        <v>17.925999999999998</v>
      </c>
      <c r="P32" s="407">
        <v>-61.533000000000001</v>
      </c>
      <c r="Q32" s="407">
        <v>19.419</v>
      </c>
    </row>
    <row r="33" spans="1:17" s="164" customFormat="1">
      <c r="B33" s="220" t="s">
        <v>27</v>
      </c>
      <c r="C33" s="214">
        <v>-0.125</v>
      </c>
      <c r="D33" s="214" t="s">
        <v>151</v>
      </c>
      <c r="E33" s="214">
        <v>1.4379999999999999</v>
      </c>
      <c r="F33" s="214">
        <f>P33-SUM(C33:E33)</f>
        <v>-6.3079999999999998</v>
      </c>
      <c r="G33" s="366" t="s">
        <v>151</v>
      </c>
      <c r="H33" s="366">
        <v>-0.38800000000000001</v>
      </c>
      <c r="I33" s="365">
        <v>-55.752000000000002</v>
      </c>
      <c r="J33" s="369">
        <v>-2.1</v>
      </c>
      <c r="K33" s="369">
        <v>20.356000000000002</v>
      </c>
      <c r="L33" s="369">
        <v>6.8390000000000004</v>
      </c>
      <c r="M33" s="162"/>
      <c r="N33" s="220" t="s">
        <v>27</v>
      </c>
      <c r="O33" s="365">
        <v>-8.7669999999999995</v>
      </c>
      <c r="P33" s="365">
        <v>-4.9950000000000001</v>
      </c>
      <c r="Q33" s="365">
        <v>-57.722999999999999</v>
      </c>
    </row>
    <row r="34" spans="1:17" s="27" customFormat="1">
      <c r="C34" s="21"/>
      <c r="D34" s="21"/>
      <c r="E34" s="21"/>
      <c r="F34" s="21"/>
      <c r="G34" s="28"/>
      <c r="H34" s="28"/>
      <c r="I34" s="28"/>
      <c r="J34" s="399"/>
      <c r="K34" s="399"/>
      <c r="L34" s="399"/>
      <c r="M34" s="28"/>
      <c r="O34" s="28"/>
      <c r="P34" s="28"/>
      <c r="Q34" s="28"/>
    </row>
    <row r="35" spans="1:17" s="27" customFormat="1" ht="18.75" thickBot="1">
      <c r="B35" s="108" t="s">
        <v>283</v>
      </c>
      <c r="C35" s="108">
        <v>7.1719999999999997</v>
      </c>
      <c r="D35" s="108">
        <v>5.899</v>
      </c>
      <c r="E35" s="108">
        <v>13.943</v>
      </c>
      <c r="F35" s="108">
        <f>P35-SUM(C35:E35)</f>
        <v>-93.542000000000002</v>
      </c>
      <c r="G35" s="396">
        <v>6.5179999999999998</v>
      </c>
      <c r="H35" s="396">
        <v>6.2130000000000001</v>
      </c>
      <c r="I35" s="396">
        <v>-45.255000000000003</v>
      </c>
      <c r="J35" s="396">
        <v>-5.8</v>
      </c>
      <c r="K35" s="396">
        <v>25.274000000000001</v>
      </c>
      <c r="L35" s="396">
        <v>14.544</v>
      </c>
      <c r="M35" s="28"/>
      <c r="N35" s="43" t="s">
        <v>28</v>
      </c>
      <c r="O35" s="407">
        <v>9.1590000000000007</v>
      </c>
      <c r="P35" s="407">
        <v>-66.528000000000006</v>
      </c>
      <c r="Q35" s="407">
        <v>-38.304000000000002</v>
      </c>
    </row>
    <row r="36" spans="1:17" s="164" customFormat="1">
      <c r="B36" s="186" t="s">
        <v>29</v>
      </c>
      <c r="C36" s="214"/>
      <c r="D36" s="223"/>
      <c r="E36" s="223"/>
      <c r="F36" s="223"/>
      <c r="G36" s="400"/>
      <c r="H36" s="400"/>
      <c r="I36" s="400"/>
      <c r="J36" s="401"/>
      <c r="K36" s="401"/>
      <c r="L36" s="401"/>
      <c r="M36" s="162"/>
      <c r="N36" s="186" t="s">
        <v>29</v>
      </c>
      <c r="O36" s="413"/>
      <c r="P36" s="413"/>
      <c r="Q36" s="413"/>
    </row>
    <row r="37" spans="1:17" s="164" customFormat="1" ht="18.75">
      <c r="B37" s="275" t="s">
        <v>311</v>
      </c>
      <c r="C37" s="214">
        <v>1.579</v>
      </c>
      <c r="D37" s="214">
        <v>-1.321</v>
      </c>
      <c r="E37" s="214">
        <v>4.4509999999999996</v>
      </c>
      <c r="F37" s="214">
        <f>P37-SUM(C37:E37)</f>
        <v>-99.311999999999998</v>
      </c>
      <c r="G37" s="366">
        <v>-1.2430000000000001</v>
      </c>
      <c r="H37" s="366">
        <v>-1.6759999999999999</v>
      </c>
      <c r="I37" s="365">
        <v>-27.765000000000001</v>
      </c>
      <c r="J37" s="369">
        <v>-15.2</v>
      </c>
      <c r="K37" s="369">
        <v>16.640999999999998</v>
      </c>
      <c r="L37" s="369">
        <v>6.54</v>
      </c>
      <c r="M37" s="162"/>
      <c r="N37" s="220" t="s">
        <v>260</v>
      </c>
      <c r="O37" s="366">
        <v>-11.757999999999999</v>
      </c>
      <c r="P37" s="366">
        <v>-94.602999999999994</v>
      </c>
      <c r="Q37" s="366">
        <v>-45.896000000000001</v>
      </c>
    </row>
    <row r="38" spans="1:17" s="164" customFormat="1">
      <c r="B38" s="186" t="s">
        <v>30</v>
      </c>
      <c r="C38" s="214">
        <v>5.593</v>
      </c>
      <c r="D38" s="213">
        <v>7.22</v>
      </c>
      <c r="E38" s="213">
        <v>9.4920000000000009</v>
      </c>
      <c r="F38" s="214">
        <f>P38-SUM(C38:E38)</f>
        <v>5.77</v>
      </c>
      <c r="G38" s="366">
        <v>7.7610000000000001</v>
      </c>
      <c r="H38" s="366">
        <v>7.88</v>
      </c>
      <c r="I38" s="365">
        <v>-17.489999999999998</v>
      </c>
      <c r="J38" s="369">
        <v>9.4</v>
      </c>
      <c r="K38" s="369">
        <v>8.6329999999999991</v>
      </c>
      <c r="L38" s="369">
        <v>8.0050000000000008</v>
      </c>
      <c r="M38" s="162"/>
      <c r="N38" s="186" t="s">
        <v>30</v>
      </c>
      <c r="O38" s="365">
        <v>20.917000000000002</v>
      </c>
      <c r="P38" s="365">
        <v>28.074999999999999</v>
      </c>
      <c r="Q38" s="365">
        <v>7.5919999999999996</v>
      </c>
    </row>
    <row r="39" spans="1:17" s="164" customFormat="1">
      <c r="B39" s="317"/>
      <c r="C39" s="318"/>
      <c r="D39" s="318"/>
      <c r="E39" s="318"/>
      <c r="F39" s="318"/>
      <c r="G39" s="402"/>
      <c r="H39" s="402"/>
      <c r="I39" s="402"/>
      <c r="J39" s="403"/>
      <c r="K39" s="403"/>
      <c r="L39" s="403"/>
      <c r="M39" s="162"/>
      <c r="N39" s="317"/>
      <c r="O39" s="402"/>
      <c r="P39" s="402"/>
      <c r="Q39" s="402"/>
    </row>
    <row r="40" spans="1:17" s="27" customFormat="1" ht="18.75" thickBot="1">
      <c r="B40" s="43"/>
      <c r="C40" s="236">
        <v>7.1719999999999997</v>
      </c>
      <c r="D40" s="236">
        <v>5.899</v>
      </c>
      <c r="E40" s="236">
        <v>13.943</v>
      </c>
      <c r="F40" s="108">
        <f>P40-SUM(C40:E40)</f>
        <v>-93.542000000000002</v>
      </c>
      <c r="G40" s="404">
        <v>6.5179999999999998</v>
      </c>
      <c r="H40" s="404">
        <v>6.2130000000000001</v>
      </c>
      <c r="I40" s="404">
        <v>-45.255000000000003</v>
      </c>
      <c r="J40" s="396">
        <v>-5.7800000000000011</v>
      </c>
      <c r="K40" s="396">
        <v>25.274000000000001</v>
      </c>
      <c r="L40" s="396">
        <v>14.544</v>
      </c>
      <c r="M40" s="28"/>
      <c r="N40" s="43"/>
      <c r="O40" s="407">
        <v>9.1590000000000007</v>
      </c>
      <c r="P40" s="407">
        <v>-66.528000000000006</v>
      </c>
      <c r="Q40" s="407">
        <v>-38.304000000000002</v>
      </c>
    </row>
    <row r="41" spans="1:17" s="319" customFormat="1" ht="18.75" thickBot="1">
      <c r="B41" s="320"/>
      <c r="C41" s="320"/>
      <c r="D41" s="320"/>
      <c r="E41" s="320"/>
      <c r="F41" s="320"/>
      <c r="G41" s="405"/>
      <c r="H41" s="405"/>
      <c r="I41" s="405"/>
      <c r="J41" s="406"/>
      <c r="K41" s="406"/>
      <c r="L41" s="406"/>
      <c r="M41" s="285"/>
      <c r="N41" s="320"/>
      <c r="O41" s="405"/>
      <c r="P41" s="405"/>
      <c r="Q41" s="405"/>
    </row>
    <row r="42" spans="1:17" s="27" customFormat="1" ht="18.75" thickBot="1">
      <c r="B42" s="43" t="s">
        <v>32</v>
      </c>
      <c r="C42" s="43">
        <v>44.395000000000003</v>
      </c>
      <c r="D42" s="43">
        <v>48.573</v>
      </c>
      <c r="E42" s="43">
        <v>55.625999999999998</v>
      </c>
      <c r="F42" s="43">
        <v>47.292000000000002</v>
      </c>
      <c r="G42" s="407">
        <v>59.478000000000002</v>
      </c>
      <c r="H42" s="407">
        <v>65.994</v>
      </c>
      <c r="I42" s="407">
        <v>73.572000000000003</v>
      </c>
      <c r="J42" s="396">
        <v>66.796000000000006</v>
      </c>
      <c r="K42" s="396">
        <v>62</v>
      </c>
      <c r="L42" s="396">
        <v>65.578000000000003</v>
      </c>
      <c r="M42" s="28"/>
      <c r="N42" s="43" t="s">
        <v>32</v>
      </c>
      <c r="O42" s="407">
        <v>183.71899999999999</v>
      </c>
      <c r="P42" s="407">
        <v>199.54900000000001</v>
      </c>
      <c r="Q42" s="407">
        <v>265.3</v>
      </c>
    </row>
    <row r="43" spans="1:17" s="27" customFormat="1" ht="18.75" thickBot="1">
      <c r="B43" s="43" t="s">
        <v>33</v>
      </c>
      <c r="C43" s="217">
        <v>0.27200000000000002</v>
      </c>
      <c r="D43" s="217">
        <f t="shared" ref="D43:I43" si="2">D42/D11</f>
        <v>0.29008850825957644</v>
      </c>
      <c r="E43" s="218">
        <f t="shared" si="2"/>
        <v>0.30802370009413588</v>
      </c>
      <c r="F43" s="218">
        <f t="shared" si="2"/>
        <v>0.24482189171140301</v>
      </c>
      <c r="G43" s="408">
        <f t="shared" si="2"/>
        <v>0.3479751471396979</v>
      </c>
      <c r="H43" s="408">
        <f t="shared" si="2"/>
        <v>0.36245105092900259</v>
      </c>
      <c r="I43" s="409">
        <f t="shared" si="2"/>
        <v>0.35952969692231013</v>
      </c>
      <c r="J43" s="409">
        <v>0.29699999999999999</v>
      </c>
      <c r="K43" s="409">
        <v>0.33400000000000002</v>
      </c>
      <c r="L43" s="409">
        <v>0.33800000000000002</v>
      </c>
      <c r="M43" s="28"/>
      <c r="N43" s="43" t="s">
        <v>33</v>
      </c>
      <c r="O43" s="408">
        <f>O42/O11</f>
        <v>0.26331902451609202</v>
      </c>
      <c r="P43" s="408">
        <f>P42/P11</f>
        <v>0.28322860942642902</v>
      </c>
      <c r="Q43" s="408">
        <v>0.34100000000000003</v>
      </c>
    </row>
    <row r="44" spans="1:17" ht="20.25" customHeight="1"/>
    <row r="45" spans="1:17" ht="8.25" customHeight="1"/>
    <row r="46" spans="1:17" s="216" customFormat="1" ht="20.25" customHeight="1">
      <c r="B46" s="508" t="s">
        <v>193</v>
      </c>
      <c r="C46" s="508"/>
      <c r="D46" s="508"/>
      <c r="E46" s="508"/>
      <c r="F46" s="508"/>
      <c r="G46" s="508"/>
      <c r="H46" s="508"/>
      <c r="I46" s="508"/>
      <c r="J46" s="508"/>
      <c r="K46" s="508"/>
      <c r="L46" s="508"/>
      <c r="M46" s="508"/>
      <c r="N46" s="508"/>
      <c r="O46" s="508"/>
      <c r="P46" s="508"/>
      <c r="Q46" s="452"/>
    </row>
    <row r="47" spans="1:17" s="35" customFormat="1" ht="15">
      <c r="A47" s="311"/>
      <c r="B47" s="315" t="s">
        <v>226</v>
      </c>
      <c r="C47" s="312"/>
      <c r="D47" s="312"/>
      <c r="E47" s="312"/>
      <c r="F47" s="312"/>
      <c r="G47" s="450"/>
      <c r="H47" s="450"/>
      <c r="I47" s="450"/>
      <c r="J47" s="450"/>
      <c r="K47" s="450"/>
      <c r="L47" s="450"/>
      <c r="M47" s="311"/>
      <c r="N47" s="313"/>
      <c r="O47" s="450"/>
      <c r="P47" s="450"/>
      <c r="Q47" s="453"/>
    </row>
    <row r="48" spans="1:17" s="40" customFormat="1" ht="17.25">
      <c r="A48" s="314"/>
      <c r="B48" s="509" t="s">
        <v>305</v>
      </c>
      <c r="C48" s="509"/>
      <c r="D48" s="509"/>
      <c r="E48" s="509"/>
      <c r="F48" s="509"/>
      <c r="G48" s="509"/>
      <c r="H48" s="509"/>
      <c r="I48" s="509"/>
      <c r="J48" s="509"/>
      <c r="K48" s="509"/>
      <c r="L48" s="509"/>
      <c r="M48" s="509"/>
      <c r="N48" s="509"/>
      <c r="O48" s="509"/>
      <c r="P48" s="509"/>
      <c r="Q48" s="39"/>
    </row>
    <row r="49" spans="2:15" ht="5.25" customHeight="1">
      <c r="B49" s="506"/>
      <c r="C49" s="506"/>
      <c r="D49" s="506"/>
      <c r="E49" s="506"/>
      <c r="F49" s="506"/>
      <c r="G49" s="506"/>
      <c r="H49" s="506"/>
      <c r="I49" s="506"/>
      <c r="J49" s="506"/>
      <c r="K49" s="506"/>
      <c r="L49" s="506"/>
      <c r="M49" s="506"/>
      <c r="N49" s="506"/>
      <c r="O49" s="506"/>
    </row>
    <row r="50" spans="2:15" ht="39" customHeight="1">
      <c r="B50" s="506"/>
      <c r="C50" s="506"/>
      <c r="D50" s="506"/>
      <c r="E50" s="506"/>
      <c r="F50" s="506"/>
      <c r="G50" s="506"/>
      <c r="H50" s="506"/>
      <c r="I50" s="506"/>
      <c r="J50" s="506"/>
      <c r="K50" s="506"/>
      <c r="L50" s="506"/>
      <c r="M50" s="506"/>
      <c r="N50" s="506"/>
      <c r="O50" s="506"/>
    </row>
    <row r="51" spans="2:15" ht="21" customHeight="1">
      <c r="B51" s="506"/>
      <c r="C51" s="506"/>
      <c r="D51" s="506"/>
      <c r="E51" s="506"/>
      <c r="F51" s="506"/>
      <c r="G51" s="506"/>
      <c r="H51" s="506"/>
      <c r="I51" s="506"/>
      <c r="J51" s="506"/>
      <c r="K51" s="506"/>
      <c r="L51" s="506"/>
      <c r="M51" s="506"/>
      <c r="N51" s="506"/>
      <c r="O51" s="506"/>
    </row>
    <row r="52" spans="2:15" ht="42" customHeight="1">
      <c r="B52" s="506"/>
      <c r="C52" s="506"/>
      <c r="D52" s="506"/>
      <c r="E52" s="506"/>
      <c r="F52" s="506"/>
      <c r="G52" s="506"/>
      <c r="H52" s="506"/>
      <c r="I52" s="506"/>
      <c r="J52" s="506"/>
      <c r="K52" s="506"/>
      <c r="L52" s="506"/>
      <c r="M52" s="506"/>
      <c r="N52" s="506"/>
      <c r="O52" s="506"/>
    </row>
    <row r="56" spans="2:15">
      <c r="B56" s="41"/>
    </row>
  </sheetData>
  <mergeCells count="8">
    <mergeCell ref="B50:O50"/>
    <mergeCell ref="B51:O51"/>
    <mergeCell ref="B52:O52"/>
    <mergeCell ref="B6:I6"/>
    <mergeCell ref="N6:P6"/>
    <mergeCell ref="B49:O49"/>
    <mergeCell ref="B46:P46"/>
    <mergeCell ref="B48:P48"/>
  </mergeCells>
  <hyperlinks>
    <hyperlink ref="B14" location="_ftn1" display="_ftn1" xr:uid="{00000000-0004-0000-0200-000000000000}"/>
    <hyperlink ref="B47" location="_ftnref1" display="_ftnref1" xr:uid="{00000000-0004-0000-0200-000001000000}"/>
    <hyperlink ref="B25" location="'Sistema_P&amp;L'!B46" display="Finance costs[2]" xr:uid="{00000000-0004-0000-0200-000002000000}"/>
    <hyperlink ref="N25" location="_ftn1" display="_ftn1" xr:uid="{00000000-0004-0000-0200-000003000000}"/>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T108"/>
  <sheetViews>
    <sheetView showGridLines="0" zoomScale="55" zoomScaleNormal="55" zoomScaleSheetLayoutView="55" zoomScalePageLayoutView="50" workbookViewId="0">
      <pane ySplit="10" topLeftCell="A11" activePane="bottomLeft" state="frozen"/>
      <selection activeCell="C29" sqref="C29"/>
      <selection pane="bottomLeft" activeCell="A11" sqref="A11"/>
    </sheetView>
  </sheetViews>
  <sheetFormatPr defaultColWidth="9.140625" defaultRowHeight="18"/>
  <cols>
    <col min="1" max="1" width="3.42578125" style="9" customWidth="1"/>
    <col min="2" max="2" width="72.140625" style="9" customWidth="1"/>
    <col min="3" max="3" width="17.140625" style="16" customWidth="1"/>
    <col min="4" max="4" width="20.42578125" style="16" customWidth="1"/>
    <col min="5" max="5" width="16.42578125" style="16" customWidth="1"/>
    <col min="6" max="6" width="21.42578125" style="16" customWidth="1"/>
    <col min="7" max="7" width="17.5703125" style="16" customWidth="1"/>
    <col min="8" max="8" width="20" style="16" customWidth="1"/>
    <col min="9" max="12" width="17.5703125" style="16" customWidth="1"/>
    <col min="13" max="13" width="5.42578125" style="9" customWidth="1"/>
    <col min="14" max="14" width="63" style="9" customWidth="1"/>
    <col min="15" max="15" width="19.140625" style="9" customWidth="1"/>
    <col min="16" max="16" width="18.5703125" style="9" customWidth="1"/>
    <col min="17" max="17" width="20.5703125" style="9" customWidth="1"/>
    <col min="18" max="18" width="9.140625" style="9"/>
    <col min="19" max="19" width="18.5703125" style="9" bestFit="1" customWidth="1"/>
    <col min="20" max="16384" width="9.140625" style="9"/>
  </cols>
  <sheetData>
    <row r="2" spans="2:20" s="10" customFormat="1">
      <c r="C2" s="11"/>
      <c r="D2" s="11"/>
      <c r="E2" s="11"/>
      <c r="F2" s="11"/>
      <c r="G2" s="11"/>
      <c r="H2" s="11"/>
      <c r="I2" s="11"/>
      <c r="J2" s="11"/>
      <c r="K2" s="11"/>
      <c r="L2" s="11"/>
    </row>
    <row r="3" spans="2:20" s="10" customFormat="1" ht="54.95" customHeight="1">
      <c r="C3" s="11"/>
      <c r="D3" s="11"/>
      <c r="E3" s="11"/>
      <c r="F3" s="11"/>
      <c r="G3" s="11"/>
      <c r="H3" s="11"/>
      <c r="I3" s="11"/>
      <c r="J3" s="11"/>
      <c r="K3" s="11"/>
      <c r="L3" s="11"/>
    </row>
    <row r="4" spans="2:20" s="10" customFormat="1" ht="18.75" thickBot="1">
      <c r="B4" s="12" t="s">
        <v>34</v>
      </c>
      <c r="C4" s="13"/>
      <c r="D4" s="13"/>
      <c r="E4" s="13"/>
      <c r="F4" s="13"/>
      <c r="G4" s="13"/>
      <c r="H4" s="13"/>
      <c r="I4" s="13"/>
      <c r="J4" s="13"/>
      <c r="K4" s="13"/>
      <c r="L4" s="13"/>
      <c r="M4" s="13"/>
      <c r="N4" s="14"/>
      <c r="O4" s="13"/>
      <c r="P4" s="13"/>
      <c r="Q4" s="13"/>
    </row>
    <row r="5" spans="2:20" ht="20.25" thickTop="1">
      <c r="B5" s="15"/>
    </row>
    <row r="6" spans="2:20" ht="20.25">
      <c r="B6" s="507" t="s">
        <v>3</v>
      </c>
      <c r="C6" s="507"/>
      <c r="D6" s="507"/>
      <c r="E6" s="507"/>
      <c r="F6" s="507"/>
      <c r="G6" s="507"/>
      <c r="H6" s="507"/>
      <c r="I6" s="507"/>
      <c r="J6" s="233"/>
      <c r="K6" s="352"/>
      <c r="L6" s="375"/>
      <c r="N6" s="507"/>
      <c r="O6" s="507"/>
      <c r="P6" s="507"/>
      <c r="Q6" s="25"/>
    </row>
    <row r="7" spans="2:20" ht="8.25" customHeight="1"/>
    <row r="8" spans="2:20" ht="9" customHeight="1"/>
    <row r="9" spans="2:20" ht="21" thickBot="1">
      <c r="C9" s="431" t="s">
        <v>5</v>
      </c>
      <c r="D9" s="431" t="s">
        <v>6</v>
      </c>
      <c r="E9" s="431" t="s">
        <v>7</v>
      </c>
      <c r="F9" s="431" t="s">
        <v>8</v>
      </c>
      <c r="G9" s="431" t="s">
        <v>9</v>
      </c>
      <c r="H9" s="431" t="s">
        <v>10</v>
      </c>
      <c r="I9" s="431" t="s">
        <v>192</v>
      </c>
      <c r="J9" s="431" t="s">
        <v>264</v>
      </c>
      <c r="K9" s="431" t="s">
        <v>306</v>
      </c>
      <c r="L9" s="431" t="s">
        <v>314</v>
      </c>
      <c r="M9" s="17"/>
      <c r="N9" s="17"/>
      <c r="O9" s="431">
        <v>2016</v>
      </c>
      <c r="P9" s="431">
        <v>2017</v>
      </c>
      <c r="Q9" s="431">
        <v>2018</v>
      </c>
      <c r="T9" s="42"/>
    </row>
    <row r="10" spans="2:20" ht="23.25" customHeight="1">
      <c r="C10" s="17" t="s">
        <v>35</v>
      </c>
      <c r="D10" s="17" t="s">
        <v>36</v>
      </c>
      <c r="E10" s="17" t="s">
        <v>37</v>
      </c>
      <c r="F10" s="17" t="s">
        <v>38</v>
      </c>
      <c r="G10" s="17" t="s">
        <v>35</v>
      </c>
      <c r="H10" s="17" t="s">
        <v>36</v>
      </c>
      <c r="I10" s="17" t="s">
        <v>37</v>
      </c>
      <c r="J10" s="17" t="s">
        <v>38</v>
      </c>
      <c r="K10" s="17" t="s">
        <v>35</v>
      </c>
      <c r="L10" s="471">
        <v>11110</v>
      </c>
      <c r="M10" s="17"/>
      <c r="N10" s="17"/>
      <c r="O10" s="17" t="s">
        <v>38</v>
      </c>
      <c r="P10" s="17" t="s">
        <v>38</v>
      </c>
      <c r="Q10" s="17" t="s">
        <v>38</v>
      </c>
    </row>
    <row r="11" spans="2:20" s="18" customFormat="1" ht="18.75" thickBot="1">
      <c r="B11" s="108" t="s">
        <v>39</v>
      </c>
      <c r="C11" s="467"/>
      <c r="D11" s="467"/>
      <c r="E11" s="467"/>
      <c r="F11" s="467"/>
      <c r="G11" s="467"/>
      <c r="H11" s="407"/>
      <c r="I11" s="472"/>
      <c r="J11" s="472"/>
      <c r="K11" s="472"/>
      <c r="L11" s="472"/>
      <c r="N11" s="108" t="s">
        <v>39</v>
      </c>
      <c r="O11" s="407"/>
      <c r="P11" s="407"/>
      <c r="Q11" s="407"/>
      <c r="S11" s="19"/>
    </row>
    <row r="12" spans="2:20" s="20" customFormat="1">
      <c r="B12" s="10" t="s">
        <v>40</v>
      </c>
      <c r="C12" s="429"/>
      <c r="D12" s="429"/>
      <c r="E12" s="429"/>
      <c r="F12" s="429"/>
      <c r="G12" s="429"/>
      <c r="H12" s="429"/>
      <c r="I12" s="46"/>
      <c r="J12" s="46"/>
      <c r="K12" s="46"/>
      <c r="L12" s="46"/>
      <c r="N12" s="10" t="s">
        <v>40</v>
      </c>
      <c r="O12" s="28"/>
      <c r="P12" s="28"/>
      <c r="Q12" s="28"/>
      <c r="S12" s="19"/>
    </row>
    <row r="13" spans="2:20" s="20" customFormat="1">
      <c r="B13" s="25" t="s">
        <v>41</v>
      </c>
      <c r="C13" s="346">
        <v>393676</v>
      </c>
      <c r="D13" s="346">
        <v>399592</v>
      </c>
      <c r="E13" s="346">
        <v>399698</v>
      </c>
      <c r="F13" s="346">
        <v>411467</v>
      </c>
      <c r="G13" s="346">
        <v>399812</v>
      </c>
      <c r="H13" s="346">
        <v>406428</v>
      </c>
      <c r="I13" s="309">
        <v>418112</v>
      </c>
      <c r="J13" s="309">
        <v>422321</v>
      </c>
      <c r="K13" s="309">
        <v>422437</v>
      </c>
      <c r="L13" s="309">
        <v>424981</v>
      </c>
      <c r="N13" s="25" t="s">
        <v>41</v>
      </c>
      <c r="O13" s="47">
        <v>408130</v>
      </c>
      <c r="P13" s="47">
        <v>411467</v>
      </c>
      <c r="Q13" s="309">
        <v>422321</v>
      </c>
      <c r="S13" s="350"/>
    </row>
    <row r="14" spans="2:20" s="20" customFormat="1">
      <c r="B14" s="9" t="s">
        <v>42</v>
      </c>
      <c r="C14" s="309">
        <v>22793</v>
      </c>
      <c r="D14" s="309">
        <v>23590</v>
      </c>
      <c r="E14" s="309">
        <v>24636</v>
      </c>
      <c r="F14" s="309">
        <v>24664</v>
      </c>
      <c r="G14" s="309">
        <v>24908</v>
      </c>
      <c r="H14" s="309">
        <v>23445</v>
      </c>
      <c r="I14" s="346">
        <v>29527</v>
      </c>
      <c r="J14" s="346">
        <v>23310</v>
      </c>
      <c r="K14" s="346">
        <v>19207</v>
      </c>
      <c r="L14" s="346">
        <v>20265</v>
      </c>
      <c r="N14" s="9" t="s">
        <v>42</v>
      </c>
      <c r="O14" s="23">
        <v>22647</v>
      </c>
      <c r="P14" s="47">
        <v>24664</v>
      </c>
      <c r="Q14" s="346">
        <v>23310</v>
      </c>
      <c r="S14" s="19"/>
    </row>
    <row r="15" spans="2:20" s="20" customFormat="1">
      <c r="B15" s="25" t="s">
        <v>43</v>
      </c>
      <c r="C15" s="309">
        <v>51948</v>
      </c>
      <c r="D15" s="309">
        <v>52119</v>
      </c>
      <c r="E15" s="309">
        <v>54168</v>
      </c>
      <c r="F15" s="309">
        <v>54081</v>
      </c>
      <c r="G15" s="309">
        <v>57834</v>
      </c>
      <c r="H15" s="309">
        <v>56688</v>
      </c>
      <c r="I15" s="309">
        <v>57041</v>
      </c>
      <c r="J15" s="309">
        <v>59488</v>
      </c>
      <c r="K15" s="309">
        <v>59284</v>
      </c>
      <c r="L15" s="309">
        <v>59602</v>
      </c>
      <c r="N15" s="25" t="s">
        <v>43</v>
      </c>
      <c r="O15" s="47">
        <v>52224</v>
      </c>
      <c r="P15" s="47">
        <v>54081</v>
      </c>
      <c r="Q15" s="309">
        <v>59488</v>
      </c>
      <c r="S15" s="19"/>
    </row>
    <row r="16" spans="2:20" s="20" customFormat="1">
      <c r="B16" s="25" t="s">
        <v>45</v>
      </c>
      <c r="C16" s="203">
        <v>105687</v>
      </c>
      <c r="D16" s="203">
        <v>105570</v>
      </c>
      <c r="E16" s="203">
        <v>105024</v>
      </c>
      <c r="F16" s="203">
        <v>97666</v>
      </c>
      <c r="G16" s="203">
        <v>106731</v>
      </c>
      <c r="H16" s="203">
        <v>112089</v>
      </c>
      <c r="I16" s="309">
        <v>108584</v>
      </c>
      <c r="J16" s="309">
        <v>112125</v>
      </c>
      <c r="K16" s="309">
        <v>109478</v>
      </c>
      <c r="L16" s="309">
        <v>110210</v>
      </c>
      <c r="N16" s="25" t="s">
        <v>45</v>
      </c>
      <c r="O16" s="48">
        <v>107716</v>
      </c>
      <c r="P16" s="48">
        <v>97666</v>
      </c>
      <c r="Q16" s="309">
        <v>112125</v>
      </c>
      <c r="S16" s="19"/>
    </row>
    <row r="17" spans="2:19" s="20" customFormat="1">
      <c r="B17" s="25" t="s">
        <v>44</v>
      </c>
      <c r="C17" s="309" t="s">
        <v>151</v>
      </c>
      <c r="D17" s="309" t="s">
        <v>151</v>
      </c>
      <c r="E17" s="309" t="s">
        <v>151</v>
      </c>
      <c r="F17" s="309" t="s">
        <v>151</v>
      </c>
      <c r="G17" s="309">
        <v>193005</v>
      </c>
      <c r="H17" s="309">
        <v>198861</v>
      </c>
      <c r="I17" s="309">
        <v>203858</v>
      </c>
      <c r="J17" s="309">
        <v>194247</v>
      </c>
      <c r="K17" s="309">
        <v>193557</v>
      </c>
      <c r="L17" s="309">
        <v>193777</v>
      </c>
      <c r="N17" s="9" t="s">
        <v>44</v>
      </c>
      <c r="O17" s="47" t="s">
        <v>151</v>
      </c>
      <c r="P17" s="47" t="s">
        <v>151</v>
      </c>
      <c r="Q17" s="47">
        <v>194247</v>
      </c>
      <c r="S17" s="19"/>
    </row>
    <row r="18" spans="2:19" s="20" customFormat="1">
      <c r="B18" s="9" t="s">
        <v>46</v>
      </c>
      <c r="C18" s="309">
        <v>20468</v>
      </c>
      <c r="D18" s="309">
        <v>20134</v>
      </c>
      <c r="E18" s="309">
        <v>21617</v>
      </c>
      <c r="F18" s="309">
        <v>20783</v>
      </c>
      <c r="G18" s="309">
        <v>22631</v>
      </c>
      <c r="H18" s="309">
        <v>25039</v>
      </c>
      <c r="I18" s="346">
        <v>28151</v>
      </c>
      <c r="J18" s="346">
        <v>34507</v>
      </c>
      <c r="K18" s="346">
        <v>56962</v>
      </c>
      <c r="L18" s="346">
        <v>65641</v>
      </c>
      <c r="N18" s="9" t="s">
        <v>46</v>
      </c>
      <c r="O18" s="48">
        <v>19537</v>
      </c>
      <c r="P18" s="47">
        <v>20783</v>
      </c>
      <c r="Q18" s="346">
        <v>34507</v>
      </c>
      <c r="S18" s="19"/>
    </row>
    <row r="19" spans="2:19" s="20" customFormat="1">
      <c r="B19" s="25" t="s">
        <v>47</v>
      </c>
      <c r="C19" s="203">
        <v>22663</v>
      </c>
      <c r="D19" s="203">
        <v>24120</v>
      </c>
      <c r="E19" s="203">
        <v>25876</v>
      </c>
      <c r="F19" s="203">
        <v>35809</v>
      </c>
      <c r="G19" s="203">
        <v>38486</v>
      </c>
      <c r="H19" s="203">
        <v>41271</v>
      </c>
      <c r="I19" s="309">
        <v>43202</v>
      </c>
      <c r="J19" s="309">
        <v>32648</v>
      </c>
      <c r="K19" s="309">
        <v>32480</v>
      </c>
      <c r="L19" s="309">
        <v>35105</v>
      </c>
      <c r="N19" s="25" t="s">
        <v>47</v>
      </c>
      <c r="O19" s="48">
        <v>24185</v>
      </c>
      <c r="P19" s="48">
        <v>35809</v>
      </c>
      <c r="Q19" s="309">
        <v>32648</v>
      </c>
      <c r="S19" s="19"/>
    </row>
    <row r="20" spans="2:19" s="20" customFormat="1">
      <c r="B20" s="9" t="s">
        <v>48</v>
      </c>
      <c r="C20" s="309">
        <v>87072</v>
      </c>
      <c r="D20" s="309">
        <v>94533</v>
      </c>
      <c r="E20" s="309">
        <v>98956</v>
      </c>
      <c r="F20" s="309">
        <v>104395</v>
      </c>
      <c r="G20" s="309">
        <v>92140</v>
      </c>
      <c r="H20" s="309">
        <v>91086</v>
      </c>
      <c r="I20" s="346">
        <v>81424</v>
      </c>
      <c r="J20" s="346">
        <v>95557</v>
      </c>
      <c r="K20" s="346">
        <v>100124</v>
      </c>
      <c r="L20" s="346">
        <v>107387</v>
      </c>
      <c r="N20" s="9" t="s">
        <v>48</v>
      </c>
      <c r="O20" s="48">
        <v>100023</v>
      </c>
      <c r="P20" s="47">
        <v>104395</v>
      </c>
      <c r="Q20" s="346">
        <v>95557</v>
      </c>
      <c r="S20" s="19"/>
    </row>
    <row r="21" spans="2:19" s="20" customFormat="1">
      <c r="B21" s="25" t="s">
        <v>49</v>
      </c>
      <c r="C21" s="309">
        <v>57</v>
      </c>
      <c r="D21" s="309">
        <v>81</v>
      </c>
      <c r="E21" s="309">
        <v>10</v>
      </c>
      <c r="F21" s="309" t="s">
        <v>151</v>
      </c>
      <c r="G21" s="309" t="s">
        <v>151</v>
      </c>
      <c r="H21" s="309">
        <v>108</v>
      </c>
      <c r="I21" s="309">
        <v>113</v>
      </c>
      <c r="J21" s="309">
        <v>186</v>
      </c>
      <c r="K21" s="309">
        <v>303</v>
      </c>
      <c r="L21" s="309">
        <v>174</v>
      </c>
      <c r="N21" s="25" t="s">
        <v>49</v>
      </c>
      <c r="O21" s="47">
        <v>27274</v>
      </c>
      <c r="P21" s="47" t="s">
        <v>151</v>
      </c>
      <c r="Q21" s="309">
        <v>186</v>
      </c>
      <c r="S21" s="19"/>
    </row>
    <row r="22" spans="2:19" s="20" customFormat="1">
      <c r="B22" s="25" t="s">
        <v>50</v>
      </c>
      <c r="C22" s="309">
        <v>19436</v>
      </c>
      <c r="D22" s="309">
        <v>16641</v>
      </c>
      <c r="E22" s="309">
        <v>17417</v>
      </c>
      <c r="F22" s="346">
        <v>18169</v>
      </c>
      <c r="G22" s="309">
        <v>18608</v>
      </c>
      <c r="H22" s="309">
        <v>13110</v>
      </c>
      <c r="I22" s="203">
        <v>13045</v>
      </c>
      <c r="J22" s="203">
        <v>15618</v>
      </c>
      <c r="K22" s="203">
        <v>14448</v>
      </c>
      <c r="L22" s="203">
        <v>14973</v>
      </c>
      <c r="N22" s="25" t="s">
        <v>50</v>
      </c>
      <c r="O22" s="48">
        <v>17428</v>
      </c>
      <c r="P22" s="23">
        <v>18169</v>
      </c>
      <c r="Q22" s="203">
        <v>15618</v>
      </c>
      <c r="S22" s="19"/>
    </row>
    <row r="23" spans="2:19" s="20" customFormat="1" ht="8.25" customHeight="1">
      <c r="B23" s="25"/>
      <c r="C23" s="309"/>
      <c r="D23" s="309"/>
      <c r="E23" s="309"/>
      <c r="F23" s="309"/>
      <c r="G23" s="309"/>
      <c r="H23" s="309"/>
      <c r="I23" s="203"/>
      <c r="J23" s="203"/>
      <c r="K23" s="203"/>
      <c r="L23" s="203"/>
      <c r="N23" s="25"/>
      <c r="O23" s="47"/>
      <c r="P23" s="47"/>
      <c r="Q23" s="203"/>
      <c r="S23" s="19"/>
    </row>
    <row r="24" spans="2:19" s="20" customFormat="1">
      <c r="B24" s="49" t="s">
        <v>51</v>
      </c>
      <c r="C24" s="50">
        <v>723800</v>
      </c>
      <c r="D24" s="50">
        <v>736380</v>
      </c>
      <c r="E24" s="50">
        <v>747402</v>
      </c>
      <c r="F24" s="50">
        <v>767034</v>
      </c>
      <c r="G24" s="50">
        <v>954155</v>
      </c>
      <c r="H24" s="50">
        <v>968125</v>
      </c>
      <c r="I24" s="51">
        <v>983057</v>
      </c>
      <c r="J24" s="51">
        <v>990007</v>
      </c>
      <c r="K24" s="51">
        <v>1008280</v>
      </c>
      <c r="L24" s="51">
        <v>1032115</v>
      </c>
      <c r="N24" s="49" t="s">
        <v>51</v>
      </c>
      <c r="O24" s="52">
        <v>779164</v>
      </c>
      <c r="P24" s="52">
        <v>767034</v>
      </c>
      <c r="Q24" s="51">
        <v>990007</v>
      </c>
      <c r="S24" s="19"/>
    </row>
    <row r="25" spans="2:19" s="20" customFormat="1" ht="15.75" customHeight="1">
      <c r="B25" s="9"/>
      <c r="C25" s="346"/>
      <c r="D25" s="346"/>
      <c r="E25" s="346"/>
      <c r="F25" s="346"/>
      <c r="G25" s="346"/>
      <c r="H25" s="346"/>
      <c r="I25" s="346"/>
      <c r="J25" s="346"/>
      <c r="K25" s="346"/>
      <c r="L25" s="346"/>
      <c r="N25" s="9"/>
      <c r="O25" s="23"/>
      <c r="P25" s="23"/>
      <c r="Q25" s="346"/>
      <c r="S25" s="19"/>
    </row>
    <row r="26" spans="2:19" s="20" customFormat="1">
      <c r="B26" s="10" t="s">
        <v>52</v>
      </c>
      <c r="C26" s="203"/>
      <c r="D26" s="203"/>
      <c r="E26" s="203"/>
      <c r="F26" s="203"/>
      <c r="G26" s="203"/>
      <c r="H26" s="203"/>
      <c r="I26" s="203"/>
      <c r="J26" s="203"/>
      <c r="K26" s="203"/>
      <c r="L26" s="203"/>
      <c r="N26" s="10" t="s">
        <v>52</v>
      </c>
      <c r="O26" s="23"/>
      <c r="P26" s="23"/>
      <c r="Q26" s="203"/>
      <c r="S26" s="19"/>
    </row>
    <row r="27" spans="2:19" s="20" customFormat="1">
      <c r="B27" s="25" t="s">
        <v>53</v>
      </c>
      <c r="C27" s="346">
        <v>84450</v>
      </c>
      <c r="D27" s="346">
        <v>90755</v>
      </c>
      <c r="E27" s="346">
        <v>96644</v>
      </c>
      <c r="F27" s="346">
        <v>81401</v>
      </c>
      <c r="G27" s="346">
        <v>76975</v>
      </c>
      <c r="H27" s="346">
        <v>98068</v>
      </c>
      <c r="I27" s="346">
        <v>105477</v>
      </c>
      <c r="J27" s="346">
        <v>97131</v>
      </c>
      <c r="K27" s="346">
        <v>81814</v>
      </c>
      <c r="L27" s="346">
        <v>86346</v>
      </c>
      <c r="N27" s="25" t="s">
        <v>53</v>
      </c>
      <c r="O27" s="47">
        <v>82690</v>
      </c>
      <c r="P27" s="47">
        <v>81401</v>
      </c>
      <c r="Q27" s="346">
        <v>97131</v>
      </c>
      <c r="S27" s="19"/>
    </row>
    <row r="28" spans="2:19" s="20" customFormat="1">
      <c r="B28" s="9" t="s">
        <v>54</v>
      </c>
      <c r="C28" s="309" t="s">
        <v>151</v>
      </c>
      <c r="D28" s="309" t="s">
        <v>151</v>
      </c>
      <c r="E28" s="309" t="s">
        <v>151</v>
      </c>
      <c r="F28" s="309" t="s">
        <v>151</v>
      </c>
      <c r="G28" s="309">
        <v>7176</v>
      </c>
      <c r="H28" s="309">
        <v>8270</v>
      </c>
      <c r="I28" s="309">
        <v>9443</v>
      </c>
      <c r="J28" s="309">
        <v>7297</v>
      </c>
      <c r="K28" s="309">
        <v>5677</v>
      </c>
      <c r="L28" s="309">
        <v>5994</v>
      </c>
      <c r="N28" s="9" t="s">
        <v>54</v>
      </c>
      <c r="O28" s="47" t="s">
        <v>151</v>
      </c>
      <c r="P28" s="47" t="s">
        <v>151</v>
      </c>
      <c r="Q28" s="309">
        <v>7297</v>
      </c>
      <c r="S28" s="19"/>
    </row>
    <row r="29" spans="2:19" s="20" customFormat="1">
      <c r="B29" s="25" t="s">
        <v>55</v>
      </c>
      <c r="C29" s="309">
        <v>58934</v>
      </c>
      <c r="D29" s="309">
        <v>55992</v>
      </c>
      <c r="E29" s="309">
        <v>60645</v>
      </c>
      <c r="F29" s="309">
        <v>54836</v>
      </c>
      <c r="G29" s="309">
        <v>57860</v>
      </c>
      <c r="H29" s="309">
        <v>57318</v>
      </c>
      <c r="I29" s="346">
        <v>57034</v>
      </c>
      <c r="J29" s="346">
        <v>63517</v>
      </c>
      <c r="K29" s="346">
        <v>61604</v>
      </c>
      <c r="L29" s="346">
        <v>61606</v>
      </c>
      <c r="N29" s="25" t="s">
        <v>55</v>
      </c>
      <c r="O29" s="47">
        <v>60888</v>
      </c>
      <c r="P29" s="47">
        <v>54836</v>
      </c>
      <c r="Q29" s="346">
        <v>63517</v>
      </c>
      <c r="S29" s="19"/>
    </row>
    <row r="30" spans="2:19" s="20" customFormat="1">
      <c r="B30" s="9" t="s">
        <v>56</v>
      </c>
      <c r="C30" s="309">
        <v>15517</v>
      </c>
      <c r="D30" s="309">
        <v>20109</v>
      </c>
      <c r="E30" s="309">
        <v>19221</v>
      </c>
      <c r="F30" s="309">
        <v>15324</v>
      </c>
      <c r="G30" s="309">
        <v>16871</v>
      </c>
      <c r="H30" s="309">
        <v>18450</v>
      </c>
      <c r="I30" s="309">
        <v>18229</v>
      </c>
      <c r="J30" s="309">
        <v>16984</v>
      </c>
      <c r="K30" s="309">
        <v>16136</v>
      </c>
      <c r="L30" s="309">
        <v>14792</v>
      </c>
      <c r="N30" s="9" t="s">
        <v>56</v>
      </c>
      <c r="O30" s="47">
        <v>16348</v>
      </c>
      <c r="P30" s="47">
        <v>15324</v>
      </c>
      <c r="Q30" s="309">
        <v>16984</v>
      </c>
      <c r="S30" s="19"/>
    </row>
    <row r="31" spans="2:19">
      <c r="B31" s="25" t="s">
        <v>57</v>
      </c>
      <c r="C31" s="203">
        <v>1982</v>
      </c>
      <c r="D31" s="203">
        <v>3127</v>
      </c>
      <c r="E31" s="203">
        <v>1642</v>
      </c>
      <c r="F31" s="203">
        <v>3274</v>
      </c>
      <c r="G31" s="203">
        <v>4289</v>
      </c>
      <c r="H31" s="203">
        <v>3091</v>
      </c>
      <c r="I31" s="346">
        <v>2849</v>
      </c>
      <c r="J31" s="346">
        <v>4195</v>
      </c>
      <c r="K31" s="346">
        <v>2427</v>
      </c>
      <c r="L31" s="346">
        <v>6724</v>
      </c>
      <c r="N31" s="25" t="s">
        <v>57</v>
      </c>
      <c r="O31" s="48">
        <v>2580</v>
      </c>
      <c r="P31" s="48">
        <v>3274</v>
      </c>
      <c r="Q31" s="346">
        <v>4195</v>
      </c>
      <c r="S31" s="19"/>
    </row>
    <row r="32" spans="2:19">
      <c r="B32" s="9" t="s">
        <v>58</v>
      </c>
      <c r="C32" s="309">
        <v>16183</v>
      </c>
      <c r="D32" s="309">
        <v>18232</v>
      </c>
      <c r="E32" s="309">
        <v>18761</v>
      </c>
      <c r="F32" s="309">
        <v>17190</v>
      </c>
      <c r="G32" s="309">
        <v>17742</v>
      </c>
      <c r="H32" s="309">
        <v>20279</v>
      </c>
      <c r="I32" s="309">
        <v>20992</v>
      </c>
      <c r="J32" s="309">
        <v>18641</v>
      </c>
      <c r="K32" s="309">
        <v>21623</v>
      </c>
      <c r="L32" s="309">
        <v>20841</v>
      </c>
      <c r="N32" s="9" t="s">
        <v>58</v>
      </c>
      <c r="O32" s="48">
        <v>18176</v>
      </c>
      <c r="P32" s="47">
        <v>17190</v>
      </c>
      <c r="Q32" s="309">
        <v>18641</v>
      </c>
      <c r="S32" s="19"/>
    </row>
    <row r="33" spans="2:19">
      <c r="B33" s="25" t="s">
        <v>48</v>
      </c>
      <c r="C33" s="203">
        <v>78854</v>
      </c>
      <c r="D33" s="203">
        <v>86952</v>
      </c>
      <c r="E33" s="203">
        <v>98279</v>
      </c>
      <c r="F33" s="203">
        <v>99798</v>
      </c>
      <c r="G33" s="203">
        <v>101461</v>
      </c>
      <c r="H33" s="203">
        <v>119852</v>
      </c>
      <c r="I33" s="346">
        <v>105013</v>
      </c>
      <c r="J33" s="346">
        <v>106329</v>
      </c>
      <c r="K33" s="346">
        <v>88891</v>
      </c>
      <c r="L33" s="346">
        <v>81963</v>
      </c>
      <c r="N33" s="25" t="s">
        <v>48</v>
      </c>
      <c r="O33" s="48">
        <v>62588</v>
      </c>
      <c r="P33" s="48">
        <v>99798</v>
      </c>
      <c r="Q33" s="346">
        <v>106329</v>
      </c>
      <c r="S33" s="19"/>
    </row>
    <row r="34" spans="2:19">
      <c r="B34" s="25" t="s">
        <v>49</v>
      </c>
      <c r="C34" s="309">
        <v>33559</v>
      </c>
      <c r="D34" s="309">
        <v>48220</v>
      </c>
      <c r="E34" s="309">
        <v>32143</v>
      </c>
      <c r="F34" s="309">
        <v>28068</v>
      </c>
      <c r="G34" s="309">
        <v>1599</v>
      </c>
      <c r="H34" s="309">
        <v>1591</v>
      </c>
      <c r="I34" s="309">
        <v>13261</v>
      </c>
      <c r="J34" s="309">
        <v>15506</v>
      </c>
      <c r="K34" s="309">
        <v>2446</v>
      </c>
      <c r="L34" s="309">
        <v>2907</v>
      </c>
      <c r="N34" s="25" t="s">
        <v>49</v>
      </c>
      <c r="O34" s="48">
        <v>9173</v>
      </c>
      <c r="P34" s="47">
        <v>28068</v>
      </c>
      <c r="Q34" s="309">
        <v>15506</v>
      </c>
      <c r="S34" s="19"/>
    </row>
    <row r="35" spans="2:19">
      <c r="B35" s="25" t="s">
        <v>59</v>
      </c>
      <c r="C35" s="309">
        <v>9303</v>
      </c>
      <c r="D35" s="309">
        <v>10052</v>
      </c>
      <c r="E35" s="309">
        <v>6480</v>
      </c>
      <c r="F35" s="309">
        <v>8591</v>
      </c>
      <c r="G35" s="309">
        <v>12066</v>
      </c>
      <c r="H35" s="309">
        <v>12942</v>
      </c>
      <c r="I35" s="346">
        <v>11734</v>
      </c>
      <c r="J35" s="346">
        <v>8614</v>
      </c>
      <c r="K35" s="346">
        <v>8675</v>
      </c>
      <c r="L35" s="346">
        <v>7369</v>
      </c>
      <c r="N35" s="25" t="s">
        <v>59</v>
      </c>
      <c r="O35" s="47">
        <v>10098</v>
      </c>
      <c r="P35" s="47">
        <v>8591</v>
      </c>
      <c r="Q35" s="346">
        <v>8614</v>
      </c>
      <c r="S35" s="19"/>
    </row>
    <row r="36" spans="2:19">
      <c r="B36" s="25" t="s">
        <v>60</v>
      </c>
      <c r="C36" s="309">
        <v>63270</v>
      </c>
      <c r="D36" s="309">
        <v>97943</v>
      </c>
      <c r="E36" s="309">
        <v>68871</v>
      </c>
      <c r="F36" s="309">
        <v>59959</v>
      </c>
      <c r="G36" s="309">
        <v>93077</v>
      </c>
      <c r="H36" s="309">
        <v>97541</v>
      </c>
      <c r="I36" s="309">
        <v>138174</v>
      </c>
      <c r="J36" s="309">
        <v>114183</v>
      </c>
      <c r="K36" s="309">
        <v>104176</v>
      </c>
      <c r="L36" s="309">
        <v>76578</v>
      </c>
      <c r="N36" s="25" t="s">
        <v>60</v>
      </c>
      <c r="O36" s="48">
        <v>60190</v>
      </c>
      <c r="P36" s="47">
        <v>59959</v>
      </c>
      <c r="Q36" s="309">
        <v>114183</v>
      </c>
    </row>
    <row r="37" spans="2:19" s="26" customFormat="1">
      <c r="B37" s="186" t="s">
        <v>313</v>
      </c>
      <c r="C37" s="380"/>
      <c r="D37" s="380"/>
      <c r="E37" s="380"/>
      <c r="F37" s="380"/>
      <c r="G37" s="380"/>
      <c r="H37" s="380"/>
      <c r="I37" s="381"/>
      <c r="J37" s="380">
        <v>19911</v>
      </c>
      <c r="K37" s="380">
        <v>20139</v>
      </c>
      <c r="L37" s="380"/>
      <c r="N37" s="186" t="s">
        <v>284</v>
      </c>
      <c r="O37" s="382"/>
      <c r="P37" s="383"/>
      <c r="Q37" s="384">
        <v>19911</v>
      </c>
    </row>
    <row r="38" spans="2:19">
      <c r="B38" s="25" t="s">
        <v>61</v>
      </c>
      <c r="C38" s="309">
        <v>2227</v>
      </c>
      <c r="D38" s="309">
        <v>2588</v>
      </c>
      <c r="E38" s="309">
        <v>2570</v>
      </c>
      <c r="F38" s="309">
        <v>2174</v>
      </c>
      <c r="G38" s="309">
        <v>2568</v>
      </c>
      <c r="H38" s="309">
        <v>3480</v>
      </c>
      <c r="I38" s="309">
        <v>3206</v>
      </c>
      <c r="J38" s="309">
        <v>3090</v>
      </c>
      <c r="K38" s="309">
        <v>2574</v>
      </c>
      <c r="L38" s="309">
        <v>1967</v>
      </c>
      <c r="N38" s="25" t="s">
        <v>61</v>
      </c>
      <c r="O38" s="47">
        <v>2194</v>
      </c>
      <c r="P38" s="47">
        <v>2174</v>
      </c>
      <c r="Q38" s="309">
        <v>3090</v>
      </c>
    </row>
    <row r="39" spans="2:19" ht="9" customHeight="1">
      <c r="B39" s="25"/>
      <c r="C39" s="309"/>
      <c r="D39" s="309"/>
      <c r="E39" s="309"/>
      <c r="F39" s="309"/>
      <c r="G39" s="309"/>
      <c r="H39" s="309"/>
      <c r="I39" s="53"/>
      <c r="J39" s="53"/>
      <c r="K39" s="53"/>
      <c r="L39" s="53"/>
      <c r="N39" s="25"/>
      <c r="O39" s="47"/>
      <c r="P39" s="47"/>
      <c r="Q39" s="53"/>
    </row>
    <row r="40" spans="2:19" s="27" customFormat="1">
      <c r="B40" s="49" t="s">
        <v>62</v>
      </c>
      <c r="C40" s="50">
        <v>364279</v>
      </c>
      <c r="D40" s="50">
        <v>433970</v>
      </c>
      <c r="E40" s="50">
        <v>405256</v>
      </c>
      <c r="F40" s="50">
        <v>370615</v>
      </c>
      <c r="G40" s="50">
        <v>391684</v>
      </c>
      <c r="H40" s="50">
        <v>440882</v>
      </c>
      <c r="I40" s="50">
        <v>485412</v>
      </c>
      <c r="J40" s="50">
        <v>475398</v>
      </c>
      <c r="K40" s="50">
        <v>416182</v>
      </c>
      <c r="L40" s="50">
        <v>367087</v>
      </c>
      <c r="M40" s="9"/>
      <c r="N40" s="49" t="s">
        <v>62</v>
      </c>
      <c r="O40" s="52">
        <v>324925</v>
      </c>
      <c r="P40" s="52">
        <v>370615</v>
      </c>
      <c r="Q40" s="50">
        <v>475398</v>
      </c>
      <c r="S40" s="19"/>
    </row>
    <row r="41" spans="2:19" s="27" customFormat="1" ht="15.75" customHeight="1">
      <c r="B41" s="9"/>
      <c r="C41" s="28"/>
      <c r="D41" s="28"/>
      <c r="E41" s="28"/>
      <c r="F41" s="28"/>
      <c r="G41" s="28"/>
      <c r="H41" s="28"/>
      <c r="I41" s="28"/>
      <c r="J41" s="28"/>
      <c r="K41" s="28"/>
      <c r="L41" s="28"/>
      <c r="M41" s="9"/>
      <c r="N41" s="9"/>
      <c r="O41" s="23"/>
      <c r="P41" s="23"/>
      <c r="Q41" s="28"/>
      <c r="S41" s="19"/>
    </row>
    <row r="42" spans="2:19" s="27" customFormat="1" ht="18.75" thickBot="1">
      <c r="B42" s="108" t="s">
        <v>63</v>
      </c>
      <c r="C42" s="110">
        <v>1088079</v>
      </c>
      <c r="D42" s="110">
        <v>1170350</v>
      </c>
      <c r="E42" s="110" t="s">
        <v>220</v>
      </c>
      <c r="F42" s="110">
        <v>1137649</v>
      </c>
      <c r="G42" s="110">
        <v>1345839</v>
      </c>
      <c r="H42" s="110">
        <v>1409007</v>
      </c>
      <c r="I42" s="110">
        <v>1468469</v>
      </c>
      <c r="J42" s="110">
        <v>1465405</v>
      </c>
      <c r="K42" s="110">
        <v>1424462</v>
      </c>
      <c r="L42" s="110">
        <v>1399202</v>
      </c>
      <c r="M42" s="109"/>
      <c r="N42" s="108" t="s">
        <v>63</v>
      </c>
      <c r="O42" s="111">
        <v>1104089</v>
      </c>
      <c r="P42" s="111">
        <v>1137649</v>
      </c>
      <c r="Q42" s="110">
        <v>1465405</v>
      </c>
      <c r="S42" s="19"/>
    </row>
    <row r="43" spans="2:19" s="27" customFormat="1">
      <c r="B43" s="29"/>
      <c r="C43" s="468"/>
      <c r="D43" s="468"/>
      <c r="E43" s="468"/>
      <c r="F43" s="468"/>
      <c r="G43" s="468"/>
      <c r="H43" s="470"/>
      <c r="I43" s="474"/>
      <c r="J43" s="474"/>
      <c r="K43" s="474"/>
      <c r="L43" s="474"/>
      <c r="M43" s="28"/>
      <c r="N43" s="29"/>
      <c r="O43" s="468"/>
      <c r="P43" s="468"/>
      <c r="Q43" s="468"/>
      <c r="S43" s="19"/>
    </row>
    <row r="44" spans="2:19" s="27" customFormat="1">
      <c r="C44" s="28"/>
      <c r="D44" s="28"/>
      <c r="E44" s="28"/>
      <c r="F44" s="28"/>
      <c r="G44" s="28"/>
      <c r="H44" s="28"/>
      <c r="I44" s="346"/>
      <c r="J44" s="346"/>
      <c r="K44" s="346"/>
      <c r="L44" s="346"/>
      <c r="M44" s="28"/>
      <c r="O44" s="28"/>
      <c r="P44" s="28"/>
      <c r="Q44" s="28"/>
      <c r="S44" s="19"/>
    </row>
    <row r="45" spans="2:19" s="27" customFormat="1" ht="18.75" thickBot="1">
      <c r="C45" s="431" t="s">
        <v>5</v>
      </c>
      <c r="D45" s="431" t="s">
        <v>6</v>
      </c>
      <c r="E45" s="431" t="s">
        <v>7</v>
      </c>
      <c r="F45" s="431" t="s">
        <v>8</v>
      </c>
      <c r="G45" s="431" t="s">
        <v>9</v>
      </c>
      <c r="H45" s="431" t="s">
        <v>10</v>
      </c>
      <c r="I45" s="431" t="s">
        <v>192</v>
      </c>
      <c r="J45" s="431" t="s">
        <v>264</v>
      </c>
      <c r="K45" s="431" t="s">
        <v>306</v>
      </c>
      <c r="L45" s="431" t="s">
        <v>314</v>
      </c>
      <c r="M45" s="28"/>
      <c r="N45" s="17"/>
      <c r="O45" s="431">
        <v>2016</v>
      </c>
      <c r="P45" s="431">
        <v>2017</v>
      </c>
      <c r="Q45" s="431">
        <v>2018</v>
      </c>
      <c r="S45" s="19"/>
    </row>
    <row r="46" spans="2:19" s="27" customFormat="1">
      <c r="C46" s="17" t="s">
        <v>35</v>
      </c>
      <c r="D46" s="17" t="s">
        <v>36</v>
      </c>
      <c r="E46" s="17" t="s">
        <v>37</v>
      </c>
      <c r="F46" s="17" t="s">
        <v>38</v>
      </c>
      <c r="G46" s="17" t="s">
        <v>35</v>
      </c>
      <c r="H46" s="17" t="s">
        <v>36</v>
      </c>
      <c r="I46" s="17" t="s">
        <v>37</v>
      </c>
      <c r="J46" s="17" t="s">
        <v>38</v>
      </c>
      <c r="K46" s="17" t="s">
        <v>35</v>
      </c>
      <c r="L46" s="471">
        <v>11110</v>
      </c>
      <c r="M46" s="28"/>
      <c r="N46" s="17"/>
      <c r="O46" s="17" t="s">
        <v>38</v>
      </c>
      <c r="P46" s="17" t="s">
        <v>38</v>
      </c>
      <c r="Q46" s="17" t="s">
        <v>38</v>
      </c>
      <c r="S46" s="19"/>
    </row>
    <row r="47" spans="2:19" s="27" customFormat="1" ht="18.75" thickBot="1">
      <c r="B47" s="108" t="s">
        <v>64</v>
      </c>
      <c r="C47" s="469"/>
      <c r="D47" s="469"/>
      <c r="E47" s="469"/>
      <c r="F47" s="469"/>
      <c r="G47" s="469"/>
      <c r="H47" s="396"/>
      <c r="I47" s="475"/>
      <c r="J47" s="475"/>
      <c r="K47" s="475"/>
      <c r="L47" s="475"/>
      <c r="M47" s="109"/>
      <c r="N47" s="108" t="s">
        <v>64</v>
      </c>
      <c r="O47" s="467"/>
      <c r="P47" s="407"/>
      <c r="Q47" s="407"/>
      <c r="S47" s="19"/>
    </row>
    <row r="48" spans="2:19" s="27" customFormat="1">
      <c r="B48" s="10" t="s">
        <v>65</v>
      </c>
      <c r="C48" s="470"/>
      <c r="D48" s="468"/>
      <c r="E48" s="468"/>
      <c r="F48" s="468"/>
      <c r="G48" s="468"/>
      <c r="H48" s="468"/>
      <c r="I48" s="28"/>
      <c r="J48" s="28"/>
      <c r="K48" s="28"/>
      <c r="L48" s="28"/>
      <c r="M48" s="28"/>
      <c r="N48" s="10" t="s">
        <v>65</v>
      </c>
      <c r="O48" s="468"/>
      <c r="P48" s="468"/>
      <c r="Q48" s="468"/>
      <c r="S48" s="19"/>
    </row>
    <row r="49" spans="2:19" s="27" customFormat="1">
      <c r="B49" s="25" t="s">
        <v>67</v>
      </c>
      <c r="C49" s="309">
        <v>869</v>
      </c>
      <c r="D49" s="309">
        <v>869</v>
      </c>
      <c r="E49" s="309">
        <v>869</v>
      </c>
      <c r="F49" s="309">
        <v>869</v>
      </c>
      <c r="G49" s="309">
        <v>869</v>
      </c>
      <c r="H49" s="309">
        <v>869</v>
      </c>
      <c r="I49" s="54">
        <v>869</v>
      </c>
      <c r="J49" s="237">
        <v>869</v>
      </c>
      <c r="K49" s="237">
        <v>869</v>
      </c>
      <c r="L49" s="237">
        <v>868</v>
      </c>
      <c r="M49" s="28"/>
      <c r="N49" s="25" t="s">
        <v>67</v>
      </c>
      <c r="O49" s="184">
        <v>869</v>
      </c>
      <c r="P49" s="309">
        <v>869</v>
      </c>
      <c r="Q49" s="237">
        <v>869</v>
      </c>
      <c r="S49" s="19"/>
    </row>
    <row r="50" spans="2:19" s="27" customFormat="1">
      <c r="B50" s="9" t="s">
        <v>68</v>
      </c>
      <c r="C50" s="346">
        <v>-4502</v>
      </c>
      <c r="D50" s="346">
        <v>-6032</v>
      </c>
      <c r="E50" s="346">
        <v>-5756</v>
      </c>
      <c r="F50" s="346">
        <v>-5816</v>
      </c>
      <c r="G50" s="346">
        <v>-4759</v>
      </c>
      <c r="H50" s="346">
        <v>-4759</v>
      </c>
      <c r="I50" s="55">
        <v>-4759</v>
      </c>
      <c r="J50" s="239">
        <v>-4759</v>
      </c>
      <c r="K50" s="239">
        <v>-4329</v>
      </c>
      <c r="L50" s="239">
        <v>-4329</v>
      </c>
      <c r="M50" s="28"/>
      <c r="N50" s="9" t="s">
        <v>68</v>
      </c>
      <c r="O50" s="346">
        <v>-6575</v>
      </c>
      <c r="P50" s="346">
        <v>-5816</v>
      </c>
      <c r="Q50" s="239">
        <v>-4759</v>
      </c>
      <c r="S50" s="19"/>
    </row>
    <row r="51" spans="2:19" s="27" customFormat="1">
      <c r="B51" s="25" t="s">
        <v>69</v>
      </c>
      <c r="C51" s="309">
        <v>95597</v>
      </c>
      <c r="D51" s="309">
        <v>97213</v>
      </c>
      <c r="E51" s="309">
        <v>95676</v>
      </c>
      <c r="F51" s="309">
        <v>67856</v>
      </c>
      <c r="G51" s="309">
        <v>68666</v>
      </c>
      <c r="H51" s="309">
        <v>68643</v>
      </c>
      <c r="I51" s="54">
        <v>69479</v>
      </c>
      <c r="J51" s="240">
        <v>73375</v>
      </c>
      <c r="K51" s="240">
        <v>73437</v>
      </c>
      <c r="L51" s="240">
        <v>75421</v>
      </c>
      <c r="M51" s="28"/>
      <c r="N51" s="25" t="s">
        <v>69</v>
      </c>
      <c r="O51" s="309">
        <v>87369</v>
      </c>
      <c r="P51" s="309">
        <v>67856</v>
      </c>
      <c r="Q51" s="240">
        <v>73375</v>
      </c>
      <c r="S51" s="19"/>
    </row>
    <row r="52" spans="2:19" s="27" customFormat="1">
      <c r="B52" s="9" t="s">
        <v>70</v>
      </c>
      <c r="C52" s="346">
        <v>92870</v>
      </c>
      <c r="D52" s="346">
        <v>83914</v>
      </c>
      <c r="E52" s="346">
        <v>87943</v>
      </c>
      <c r="F52" s="346">
        <v>-17375</v>
      </c>
      <c r="G52" s="346">
        <v>-17837</v>
      </c>
      <c r="H52" s="346">
        <v>-18340</v>
      </c>
      <c r="I52" s="55">
        <v>-46846</v>
      </c>
      <c r="J52" s="239">
        <v>-63572</v>
      </c>
      <c r="K52" s="239">
        <v>-46931</v>
      </c>
      <c r="L52" s="239">
        <v>-41455</v>
      </c>
      <c r="M52" s="28"/>
      <c r="N52" s="9" t="s">
        <v>70</v>
      </c>
      <c r="O52" s="346">
        <v>91290</v>
      </c>
      <c r="P52" s="346">
        <v>-17375</v>
      </c>
      <c r="Q52" s="239">
        <v>-63572</v>
      </c>
      <c r="S52" s="19"/>
    </row>
    <row r="53" spans="2:19" s="27" customFormat="1">
      <c r="B53" s="25" t="s">
        <v>71</v>
      </c>
      <c r="C53" s="309">
        <v>-16172</v>
      </c>
      <c r="D53" s="309">
        <v>-11611</v>
      </c>
      <c r="E53" s="309">
        <v>-12502</v>
      </c>
      <c r="F53" s="309">
        <v>2332</v>
      </c>
      <c r="G53" s="309">
        <v>712</v>
      </c>
      <c r="H53" s="309">
        <v>3940</v>
      </c>
      <c r="I53" s="54">
        <v>6513</v>
      </c>
      <c r="J53" s="240">
        <v>11204</v>
      </c>
      <c r="K53" s="240">
        <v>4253</v>
      </c>
      <c r="L53" s="240">
        <v>3975</v>
      </c>
      <c r="M53" s="28"/>
      <c r="N53" s="25" t="s">
        <v>71</v>
      </c>
      <c r="O53" s="309">
        <v>-13752</v>
      </c>
      <c r="P53" s="309">
        <v>2332</v>
      </c>
      <c r="Q53" s="240">
        <v>11204</v>
      </c>
      <c r="S53" s="19"/>
    </row>
    <row r="54" spans="2:19" s="27" customFormat="1" ht="6" customHeight="1">
      <c r="B54" s="25"/>
      <c r="C54" s="56"/>
      <c r="D54" s="56"/>
      <c r="E54" s="32"/>
      <c r="F54" s="346"/>
      <c r="G54" s="32"/>
      <c r="H54" s="346"/>
      <c r="I54" s="346"/>
      <c r="J54" s="17"/>
      <c r="K54" s="17"/>
      <c r="L54" s="17"/>
      <c r="M54" s="28"/>
      <c r="N54" s="25"/>
      <c r="O54" s="32"/>
      <c r="P54" s="346"/>
      <c r="Q54" s="17"/>
      <c r="S54" s="19"/>
    </row>
    <row r="55" spans="2:19" s="27" customFormat="1">
      <c r="B55" s="49" t="s">
        <v>66</v>
      </c>
      <c r="C55" s="309" t="s">
        <v>221</v>
      </c>
      <c r="D55" s="309">
        <v>164353</v>
      </c>
      <c r="E55" s="309">
        <v>166230</v>
      </c>
      <c r="F55" s="309">
        <v>47866</v>
      </c>
      <c r="G55" s="309">
        <v>47651</v>
      </c>
      <c r="H55" s="309">
        <v>50353</v>
      </c>
      <c r="I55" s="57">
        <v>25256</v>
      </c>
      <c r="J55" s="241">
        <v>17117</v>
      </c>
      <c r="K55" s="241">
        <v>27299</v>
      </c>
      <c r="L55" s="241">
        <v>34481</v>
      </c>
      <c r="M55" s="28"/>
      <c r="N55" s="49" t="s">
        <v>66</v>
      </c>
      <c r="O55" s="50">
        <v>159201</v>
      </c>
      <c r="P55" s="50">
        <v>47866</v>
      </c>
      <c r="Q55" s="241">
        <v>17117</v>
      </c>
      <c r="S55" s="19"/>
    </row>
    <row r="56" spans="2:19" s="27" customFormat="1" ht="6" customHeight="1">
      <c r="B56" s="49"/>
      <c r="C56" s="346"/>
      <c r="D56" s="346"/>
      <c r="E56" s="346"/>
      <c r="F56" s="346"/>
      <c r="G56" s="346"/>
      <c r="H56" s="346"/>
      <c r="I56" s="346"/>
      <c r="J56" s="17"/>
      <c r="K56" s="17"/>
      <c r="L56" s="17"/>
      <c r="M56" s="28"/>
      <c r="N56" s="49"/>
      <c r="O56" s="32"/>
      <c r="P56" s="32"/>
      <c r="Q56" s="17"/>
      <c r="S56" s="19"/>
    </row>
    <row r="57" spans="2:19" s="27" customFormat="1">
      <c r="B57" s="49" t="s">
        <v>30</v>
      </c>
      <c r="C57" s="309">
        <v>57927</v>
      </c>
      <c r="D57" s="309">
        <v>47676</v>
      </c>
      <c r="E57" s="309">
        <v>45770</v>
      </c>
      <c r="F57" s="309">
        <v>74957</v>
      </c>
      <c r="G57" s="309">
        <v>79514</v>
      </c>
      <c r="H57" s="309">
        <v>66657</v>
      </c>
      <c r="I57" s="57">
        <v>41562</v>
      </c>
      <c r="J57" s="241">
        <v>45911</v>
      </c>
      <c r="K57" s="241">
        <v>43603</v>
      </c>
      <c r="L57" s="241">
        <v>27595</v>
      </c>
      <c r="M57" s="28"/>
      <c r="N57" s="49" t="s">
        <v>30</v>
      </c>
      <c r="O57" s="50">
        <v>57770</v>
      </c>
      <c r="P57" s="50">
        <v>74957</v>
      </c>
      <c r="Q57" s="241">
        <v>45911</v>
      </c>
      <c r="S57" s="19"/>
    </row>
    <row r="58" spans="2:19" s="27" customFormat="1" ht="6" customHeight="1">
      <c r="B58" s="10"/>
      <c r="C58" s="32"/>
      <c r="D58" s="32"/>
      <c r="E58" s="32"/>
      <c r="F58" s="346"/>
      <c r="G58" s="32"/>
      <c r="H58" s="346"/>
      <c r="I58" s="346"/>
      <c r="J58" s="17"/>
      <c r="K58" s="17"/>
      <c r="L58" s="17"/>
      <c r="M58" s="28"/>
      <c r="N58" s="10"/>
      <c r="O58" s="32"/>
      <c r="P58" s="32"/>
      <c r="Q58" s="17"/>
      <c r="S58" s="19"/>
    </row>
    <row r="59" spans="2:19" s="27" customFormat="1">
      <c r="B59" s="49" t="s">
        <v>72</v>
      </c>
      <c r="C59" s="50">
        <v>226589</v>
      </c>
      <c r="D59" s="50">
        <v>212029</v>
      </c>
      <c r="E59" s="50">
        <v>212000</v>
      </c>
      <c r="F59" s="50">
        <v>122823</v>
      </c>
      <c r="G59" s="50">
        <v>127165</v>
      </c>
      <c r="H59" s="50">
        <v>117010</v>
      </c>
      <c r="I59" s="58">
        <v>66818</v>
      </c>
      <c r="J59" s="242">
        <v>63027</v>
      </c>
      <c r="K59" s="242">
        <v>70902</v>
      </c>
      <c r="L59" s="242">
        <v>62076</v>
      </c>
      <c r="M59" s="28"/>
      <c r="N59" s="49" t="s">
        <v>72</v>
      </c>
      <c r="O59" s="50">
        <v>216971</v>
      </c>
      <c r="P59" s="50">
        <v>122823</v>
      </c>
      <c r="Q59" s="242">
        <v>63027</v>
      </c>
      <c r="S59" s="19"/>
    </row>
    <row r="60" spans="2:19" s="27" customFormat="1" ht="15.75" customHeight="1">
      <c r="B60" s="10"/>
      <c r="C60" s="346"/>
      <c r="D60" s="346"/>
      <c r="E60" s="346"/>
      <c r="F60" s="346"/>
      <c r="G60" s="346"/>
      <c r="H60" s="346"/>
      <c r="I60" s="346"/>
      <c r="J60" s="17"/>
      <c r="K60" s="17"/>
      <c r="L60" s="17"/>
      <c r="M60" s="28"/>
      <c r="N60" s="10"/>
      <c r="O60" s="346"/>
      <c r="P60" s="346"/>
      <c r="Q60" s="17"/>
      <c r="S60" s="19"/>
    </row>
    <row r="61" spans="2:19" s="27" customFormat="1">
      <c r="B61" s="10" t="s">
        <v>73</v>
      </c>
      <c r="C61" s="56"/>
      <c r="D61" s="32"/>
      <c r="E61" s="32"/>
      <c r="F61" s="32"/>
      <c r="G61" s="32"/>
      <c r="H61" s="346"/>
      <c r="I61" s="346"/>
      <c r="J61" s="17"/>
      <c r="K61" s="17"/>
      <c r="L61" s="17"/>
      <c r="M61" s="28"/>
      <c r="N61" s="10" t="s">
        <v>73</v>
      </c>
      <c r="O61" s="32"/>
      <c r="P61" s="32"/>
      <c r="Q61" s="17"/>
      <c r="S61" s="19"/>
    </row>
    <row r="62" spans="2:19" s="27" customFormat="1">
      <c r="B62" s="25" t="s">
        <v>77</v>
      </c>
      <c r="C62" s="309">
        <v>386738</v>
      </c>
      <c r="D62" s="309">
        <v>441361</v>
      </c>
      <c r="E62" s="309">
        <v>417708</v>
      </c>
      <c r="F62" s="309">
        <v>393651</v>
      </c>
      <c r="G62" s="309">
        <v>458360</v>
      </c>
      <c r="H62" s="309">
        <v>466838</v>
      </c>
      <c r="I62" s="54">
        <v>582612</v>
      </c>
      <c r="J62" s="240">
        <v>592442</v>
      </c>
      <c r="K62" s="240">
        <v>572745</v>
      </c>
      <c r="L62" s="240">
        <v>540047</v>
      </c>
      <c r="M62" s="28"/>
      <c r="N62" s="25" t="s">
        <v>77</v>
      </c>
      <c r="O62" s="309">
        <v>395017</v>
      </c>
      <c r="P62" s="309">
        <v>393651</v>
      </c>
      <c r="Q62" s="240">
        <v>592442</v>
      </c>
      <c r="S62" s="19"/>
    </row>
    <row r="63" spans="2:19" s="27" customFormat="1" ht="19.5" customHeight="1">
      <c r="B63" s="9" t="s">
        <v>78</v>
      </c>
      <c r="C63" s="346" t="s">
        <v>151</v>
      </c>
      <c r="D63" s="346" t="s">
        <v>151</v>
      </c>
      <c r="E63" s="346" t="s">
        <v>151</v>
      </c>
      <c r="F63" s="346" t="s">
        <v>151</v>
      </c>
      <c r="G63" s="346">
        <v>177137</v>
      </c>
      <c r="H63" s="346">
        <v>185604</v>
      </c>
      <c r="I63" s="59">
        <v>188577</v>
      </c>
      <c r="J63" s="243">
        <v>183161</v>
      </c>
      <c r="K63" s="243">
        <v>183184</v>
      </c>
      <c r="L63" s="243">
        <v>182493</v>
      </c>
      <c r="M63" s="28"/>
      <c r="N63" s="9" t="s">
        <v>78</v>
      </c>
      <c r="O63" s="346" t="s">
        <v>151</v>
      </c>
      <c r="P63" s="346" t="s">
        <v>151</v>
      </c>
      <c r="Q63" s="243">
        <v>183161</v>
      </c>
      <c r="S63" s="19"/>
    </row>
    <row r="64" spans="2:19" s="319" customFormat="1" ht="19.5" customHeight="1">
      <c r="B64" s="323" t="s">
        <v>261</v>
      </c>
      <c r="C64" s="324">
        <v>2411</v>
      </c>
      <c r="D64" s="322">
        <v>2474</v>
      </c>
      <c r="E64" s="322" t="s">
        <v>151</v>
      </c>
      <c r="F64" s="322" t="s">
        <v>151</v>
      </c>
      <c r="G64" s="322" t="s">
        <v>151</v>
      </c>
      <c r="H64" s="322" t="s">
        <v>151</v>
      </c>
      <c r="I64" s="322" t="s">
        <v>151</v>
      </c>
      <c r="J64" s="325" t="s">
        <v>151</v>
      </c>
      <c r="K64" s="394" t="s">
        <v>151</v>
      </c>
      <c r="L64" s="394" t="s">
        <v>151</v>
      </c>
      <c r="M64" s="285"/>
      <c r="N64" s="323" t="s">
        <v>222</v>
      </c>
      <c r="O64" s="322">
        <v>2243</v>
      </c>
      <c r="P64" s="322" t="s">
        <v>151</v>
      </c>
      <c r="Q64" s="325" t="s">
        <v>151</v>
      </c>
      <c r="S64" s="321"/>
    </row>
    <row r="65" spans="2:19" s="27" customFormat="1">
      <c r="B65" s="25" t="s">
        <v>79</v>
      </c>
      <c r="C65" s="347">
        <v>3050</v>
      </c>
      <c r="D65" s="309">
        <v>8124</v>
      </c>
      <c r="E65" s="309">
        <v>10146</v>
      </c>
      <c r="F65" s="309">
        <v>33419</v>
      </c>
      <c r="G65" s="309">
        <v>10911</v>
      </c>
      <c r="H65" s="309">
        <v>11028</v>
      </c>
      <c r="I65" s="54">
        <v>12208</v>
      </c>
      <c r="J65" s="240">
        <v>3414</v>
      </c>
      <c r="K65" s="357">
        <v>5014</v>
      </c>
      <c r="L65" s="357">
        <v>4952</v>
      </c>
      <c r="M65" s="28"/>
      <c r="N65" s="25" t="s">
        <v>79</v>
      </c>
      <c r="O65" s="309">
        <v>6432</v>
      </c>
      <c r="P65" s="309">
        <v>33419</v>
      </c>
      <c r="Q65" s="240">
        <v>3414</v>
      </c>
      <c r="S65" s="19"/>
    </row>
    <row r="66" spans="2:19" s="27" customFormat="1">
      <c r="B66" s="9" t="s">
        <v>80</v>
      </c>
      <c r="C66" s="60">
        <v>40761</v>
      </c>
      <c r="D66" s="346">
        <v>41566</v>
      </c>
      <c r="E66" s="346">
        <v>41737</v>
      </c>
      <c r="F66" s="346">
        <v>38160</v>
      </c>
      <c r="G66" s="346">
        <v>39622</v>
      </c>
      <c r="H66" s="346">
        <v>40749</v>
      </c>
      <c r="I66" s="55">
        <v>40983</v>
      </c>
      <c r="J66" s="239">
        <v>40161</v>
      </c>
      <c r="K66" s="240">
        <v>37441</v>
      </c>
      <c r="L66" s="240">
        <v>37985</v>
      </c>
      <c r="M66" s="28"/>
      <c r="N66" s="9" t="s">
        <v>80</v>
      </c>
      <c r="O66" s="346">
        <v>40753</v>
      </c>
      <c r="P66" s="346">
        <v>38160</v>
      </c>
      <c r="Q66" s="239">
        <v>40161</v>
      </c>
      <c r="S66" s="19"/>
    </row>
    <row r="67" spans="2:19" s="27" customFormat="1">
      <c r="B67" s="25" t="s">
        <v>81</v>
      </c>
      <c r="C67" s="347">
        <v>3396</v>
      </c>
      <c r="D67" s="309">
        <v>3523</v>
      </c>
      <c r="E67" s="309">
        <v>3425</v>
      </c>
      <c r="F67" s="309">
        <v>3399</v>
      </c>
      <c r="G67" s="309">
        <v>3441</v>
      </c>
      <c r="H67" s="309">
        <v>4632</v>
      </c>
      <c r="I67" s="54">
        <v>2458</v>
      </c>
      <c r="J67" s="240">
        <v>4368</v>
      </c>
      <c r="K67" s="239">
        <v>5717</v>
      </c>
      <c r="L67" s="239">
        <v>6194</v>
      </c>
      <c r="M67" s="28"/>
      <c r="N67" s="25" t="s">
        <v>81</v>
      </c>
      <c r="O67" s="309">
        <v>3411</v>
      </c>
      <c r="P67" s="309">
        <v>3399</v>
      </c>
      <c r="Q67" s="240">
        <v>4368</v>
      </c>
      <c r="S67" s="19"/>
    </row>
    <row r="68" spans="2:19" s="27" customFormat="1">
      <c r="B68" s="9" t="s">
        <v>82</v>
      </c>
      <c r="C68" s="60">
        <v>19713</v>
      </c>
      <c r="D68" s="60">
        <v>20659</v>
      </c>
      <c r="E68" s="346">
        <v>16905</v>
      </c>
      <c r="F68" s="346">
        <v>13427</v>
      </c>
      <c r="G68" s="346">
        <v>13348</v>
      </c>
      <c r="H68" s="346">
        <v>14629</v>
      </c>
      <c r="I68" s="55">
        <v>11467</v>
      </c>
      <c r="J68" s="239">
        <v>8097</v>
      </c>
      <c r="K68" s="240">
        <v>7545</v>
      </c>
      <c r="L68" s="240">
        <v>7351</v>
      </c>
      <c r="M68" s="28"/>
      <c r="N68" s="9" t="s">
        <v>82</v>
      </c>
      <c r="O68" s="346">
        <v>21282</v>
      </c>
      <c r="P68" s="346">
        <v>13427</v>
      </c>
      <c r="Q68" s="239">
        <v>8097</v>
      </c>
      <c r="S68" s="19"/>
    </row>
    <row r="69" spans="2:19" s="27" customFormat="1">
      <c r="B69" s="25" t="s">
        <v>83</v>
      </c>
      <c r="C69" s="347">
        <v>20186</v>
      </c>
      <c r="D69" s="309">
        <v>20508</v>
      </c>
      <c r="E69" s="309">
        <v>24361</v>
      </c>
      <c r="F69" s="309">
        <v>6514</v>
      </c>
      <c r="G69" s="309">
        <v>3740</v>
      </c>
      <c r="H69" s="309">
        <v>2086</v>
      </c>
      <c r="I69" s="61">
        <v>2605</v>
      </c>
      <c r="J69" s="244">
        <v>1473</v>
      </c>
      <c r="K69" s="239">
        <v>2097</v>
      </c>
      <c r="L69" s="239">
        <v>2318</v>
      </c>
      <c r="M69" s="28"/>
      <c r="N69" s="25" t="s">
        <v>83</v>
      </c>
      <c r="O69" s="309">
        <v>23337</v>
      </c>
      <c r="P69" s="309">
        <v>6514</v>
      </c>
      <c r="Q69" s="244">
        <v>1473</v>
      </c>
      <c r="S69" s="19"/>
    </row>
    <row r="70" spans="2:19" s="27" customFormat="1">
      <c r="B70" s="25" t="s">
        <v>84</v>
      </c>
      <c r="C70" s="347">
        <v>9685</v>
      </c>
      <c r="D70" s="309">
        <v>10477</v>
      </c>
      <c r="E70" s="309">
        <v>9694</v>
      </c>
      <c r="F70" s="309">
        <v>7537</v>
      </c>
      <c r="G70" s="309">
        <v>7261</v>
      </c>
      <c r="H70" s="309">
        <v>5857</v>
      </c>
      <c r="I70" s="54">
        <v>8003</v>
      </c>
      <c r="J70" s="240">
        <v>6547</v>
      </c>
      <c r="K70" s="358">
        <v>6228</v>
      </c>
      <c r="L70" s="358">
        <v>6295</v>
      </c>
      <c r="M70" s="28"/>
      <c r="N70" s="25" t="s">
        <v>84</v>
      </c>
      <c r="O70" s="309">
        <v>8742</v>
      </c>
      <c r="P70" s="309">
        <v>7537</v>
      </c>
      <c r="Q70" s="240">
        <v>6547</v>
      </c>
      <c r="S70" s="19"/>
    </row>
    <row r="71" spans="2:19" s="27" customFormat="1" ht="14.45" customHeight="1">
      <c r="B71" s="62"/>
      <c r="C71" s="346"/>
      <c r="D71" s="346"/>
      <c r="E71" s="346"/>
      <c r="F71" s="346"/>
      <c r="G71" s="346"/>
      <c r="H71" s="346"/>
      <c r="I71" s="346"/>
      <c r="J71" s="17"/>
      <c r="K71" s="17"/>
      <c r="L71" s="17"/>
      <c r="M71" s="28"/>
      <c r="N71" s="62"/>
      <c r="O71" s="346"/>
      <c r="P71" s="346"/>
      <c r="Q71" s="17"/>
      <c r="S71" s="19"/>
    </row>
    <row r="72" spans="2:19" s="27" customFormat="1">
      <c r="B72" s="49" t="s">
        <v>75</v>
      </c>
      <c r="C72" s="50">
        <v>485940</v>
      </c>
      <c r="D72" s="50">
        <v>548692</v>
      </c>
      <c r="E72" s="50">
        <v>523976</v>
      </c>
      <c r="F72" s="50">
        <v>496107</v>
      </c>
      <c r="G72" s="50">
        <v>713820</v>
      </c>
      <c r="H72" s="50">
        <v>731423</v>
      </c>
      <c r="I72" s="58">
        <v>848913</v>
      </c>
      <c r="J72" s="242">
        <v>839662</v>
      </c>
      <c r="K72" s="242">
        <v>819971</v>
      </c>
      <c r="L72" s="242">
        <v>787635</v>
      </c>
      <c r="M72" s="28"/>
      <c r="N72" s="49" t="s">
        <v>75</v>
      </c>
      <c r="O72" s="50">
        <v>501217</v>
      </c>
      <c r="P72" s="50">
        <v>496107</v>
      </c>
      <c r="Q72" s="242">
        <v>839662</v>
      </c>
      <c r="S72" s="19"/>
    </row>
    <row r="73" spans="2:19" s="27" customFormat="1">
      <c r="B73" s="10"/>
      <c r="C73" s="32"/>
      <c r="D73" s="32"/>
      <c r="E73" s="32"/>
      <c r="F73" s="32"/>
      <c r="G73" s="32"/>
      <c r="H73" s="32"/>
      <c r="I73" s="346"/>
      <c r="J73" s="17"/>
      <c r="K73" s="17"/>
      <c r="L73" s="17"/>
      <c r="M73" s="28"/>
      <c r="N73" s="10"/>
      <c r="O73" s="32"/>
      <c r="P73" s="32"/>
      <c r="Q73" s="17"/>
      <c r="S73" s="19"/>
    </row>
    <row r="74" spans="2:19">
      <c r="B74" s="10" t="s">
        <v>76</v>
      </c>
      <c r="C74" s="346"/>
      <c r="D74" s="346"/>
      <c r="E74" s="346"/>
      <c r="F74" s="346"/>
      <c r="G74" s="346"/>
      <c r="H74" s="346"/>
      <c r="I74" s="346"/>
      <c r="J74" s="17"/>
      <c r="K74" s="17"/>
      <c r="L74" s="17"/>
      <c r="N74" s="10" t="s">
        <v>76</v>
      </c>
      <c r="O74" s="346"/>
      <c r="P74" s="346"/>
      <c r="Q74" s="17"/>
    </row>
    <row r="75" spans="2:19">
      <c r="B75" s="25" t="s">
        <v>77</v>
      </c>
      <c r="C75" s="309">
        <v>88156</v>
      </c>
      <c r="D75" s="309">
        <v>88017</v>
      </c>
      <c r="E75" s="309">
        <v>107267</v>
      </c>
      <c r="F75" s="309">
        <v>142168</v>
      </c>
      <c r="G75" s="309">
        <v>159348</v>
      </c>
      <c r="H75" s="309">
        <v>176458</v>
      </c>
      <c r="I75" s="63">
        <v>122968</v>
      </c>
      <c r="J75" s="245">
        <v>105893</v>
      </c>
      <c r="K75" s="245">
        <v>153654</v>
      </c>
      <c r="L75" s="245">
        <v>162662</v>
      </c>
      <c r="N75" s="25" t="s">
        <v>77</v>
      </c>
      <c r="O75" s="309">
        <v>83109</v>
      </c>
      <c r="P75" s="309">
        <v>142168</v>
      </c>
      <c r="Q75" s="245">
        <v>105893</v>
      </c>
    </row>
    <row r="76" spans="2:19">
      <c r="B76" s="25" t="s">
        <v>78</v>
      </c>
      <c r="C76" s="346" t="s">
        <v>151</v>
      </c>
      <c r="D76" s="346" t="s">
        <v>151</v>
      </c>
      <c r="E76" s="346" t="s">
        <v>151</v>
      </c>
      <c r="F76" s="346" t="s">
        <v>151</v>
      </c>
      <c r="G76" s="346">
        <v>23321</v>
      </c>
      <c r="H76" s="346">
        <v>23402</v>
      </c>
      <c r="I76" s="64">
        <v>29332</v>
      </c>
      <c r="J76" s="246">
        <v>24206</v>
      </c>
      <c r="K76" s="246">
        <v>24486</v>
      </c>
      <c r="L76" s="246">
        <v>25104</v>
      </c>
      <c r="N76" s="25" t="s">
        <v>78</v>
      </c>
      <c r="O76" s="346" t="s">
        <v>151</v>
      </c>
      <c r="P76" s="346" t="s">
        <v>151</v>
      </c>
      <c r="Q76" s="246">
        <v>24206</v>
      </c>
    </row>
    <row r="77" spans="2:19">
      <c r="B77" s="25" t="s">
        <v>90</v>
      </c>
      <c r="C77" s="309"/>
      <c r="D77" s="309"/>
      <c r="E77" s="309"/>
      <c r="F77" s="309">
        <v>80000</v>
      </c>
      <c r="G77" s="309" t="s">
        <v>151</v>
      </c>
      <c r="H77" s="309" t="s">
        <v>151</v>
      </c>
      <c r="I77" s="309" t="s">
        <v>151</v>
      </c>
      <c r="J77" s="184" t="s">
        <v>151</v>
      </c>
      <c r="K77" s="184" t="s">
        <v>151</v>
      </c>
      <c r="L77" s="184" t="s">
        <v>151</v>
      </c>
      <c r="N77" s="25" t="s">
        <v>90</v>
      </c>
      <c r="O77" s="47" t="s">
        <v>151</v>
      </c>
      <c r="P77" s="309">
        <v>80000</v>
      </c>
      <c r="Q77" s="184" t="s">
        <v>151</v>
      </c>
    </row>
    <row r="78" spans="2:19">
      <c r="B78" s="25" t="s">
        <v>91</v>
      </c>
      <c r="C78" s="346">
        <v>98537</v>
      </c>
      <c r="D78" s="346">
        <v>105251</v>
      </c>
      <c r="E78" s="346">
        <v>109964</v>
      </c>
      <c r="F78" s="346">
        <v>114402</v>
      </c>
      <c r="G78" s="346">
        <v>104827</v>
      </c>
      <c r="H78" s="346">
        <v>111717</v>
      </c>
      <c r="I78" s="64">
        <v>116007</v>
      </c>
      <c r="J78" s="246">
        <v>126917</v>
      </c>
      <c r="K78" s="246">
        <v>110281</v>
      </c>
      <c r="L78" s="246">
        <v>107814</v>
      </c>
      <c r="N78" s="25" t="s">
        <v>91</v>
      </c>
      <c r="O78" s="346">
        <v>110879</v>
      </c>
      <c r="P78" s="346">
        <v>114402</v>
      </c>
      <c r="Q78" s="246">
        <v>126917</v>
      </c>
    </row>
    <row r="79" spans="2:19">
      <c r="B79" s="25" t="s">
        <v>79</v>
      </c>
      <c r="C79" s="309">
        <v>97736</v>
      </c>
      <c r="D79" s="309">
        <v>97990</v>
      </c>
      <c r="E79" s="309">
        <v>103595</v>
      </c>
      <c r="F79" s="309">
        <v>83873</v>
      </c>
      <c r="G79" s="309">
        <v>109217</v>
      </c>
      <c r="H79" s="309">
        <v>115677</v>
      </c>
      <c r="I79" s="65">
        <v>116325</v>
      </c>
      <c r="J79" s="247">
        <v>129872</v>
      </c>
      <c r="K79" s="247">
        <v>130219</v>
      </c>
      <c r="L79" s="247">
        <v>136003</v>
      </c>
      <c r="N79" s="25" t="s">
        <v>79</v>
      </c>
      <c r="O79" s="309">
        <v>99888</v>
      </c>
      <c r="P79" s="309">
        <v>83873</v>
      </c>
      <c r="Q79" s="247">
        <v>129872</v>
      </c>
    </row>
    <row r="80" spans="2:19">
      <c r="B80" s="66" t="s">
        <v>92</v>
      </c>
      <c r="C80" s="346" t="s">
        <v>151</v>
      </c>
      <c r="D80" s="346" t="s">
        <v>151</v>
      </c>
      <c r="E80" s="346" t="s">
        <v>151</v>
      </c>
      <c r="F80" s="346" t="s">
        <v>151</v>
      </c>
      <c r="G80" s="346">
        <v>55015</v>
      </c>
      <c r="H80" s="346">
        <v>58648</v>
      </c>
      <c r="I80" s="64">
        <v>58829</v>
      </c>
      <c r="J80" s="246">
        <v>50141</v>
      </c>
      <c r="K80" s="246">
        <v>44916</v>
      </c>
      <c r="L80" s="395">
        <v>50215</v>
      </c>
      <c r="N80" s="66" t="s">
        <v>92</v>
      </c>
      <c r="O80" s="346" t="s">
        <v>151</v>
      </c>
      <c r="P80" s="346" t="s">
        <v>151</v>
      </c>
      <c r="Q80" s="246">
        <v>50141</v>
      </c>
    </row>
    <row r="81" spans="2:19">
      <c r="B81" s="25" t="s">
        <v>262</v>
      </c>
      <c r="C81" s="309">
        <v>24387</v>
      </c>
      <c r="D81" s="309">
        <v>31091</v>
      </c>
      <c r="E81" s="309">
        <v>30217</v>
      </c>
      <c r="F81" s="309">
        <v>30171</v>
      </c>
      <c r="G81" s="309" t="s">
        <v>151</v>
      </c>
      <c r="H81" s="309" t="s">
        <v>151</v>
      </c>
      <c r="I81" s="309" t="s">
        <v>151</v>
      </c>
      <c r="J81" s="184" t="s">
        <v>151</v>
      </c>
      <c r="K81" s="184" t="s">
        <v>151</v>
      </c>
      <c r="L81" s="184" t="s">
        <v>151</v>
      </c>
      <c r="N81" s="25" t="s">
        <v>223</v>
      </c>
      <c r="O81" s="309">
        <v>26069</v>
      </c>
      <c r="P81" s="67">
        <v>30171</v>
      </c>
      <c r="Q81" s="184" t="s">
        <v>151</v>
      </c>
    </row>
    <row r="82" spans="2:19">
      <c r="B82" s="25" t="s">
        <v>263</v>
      </c>
      <c r="C82" s="309">
        <v>15839</v>
      </c>
      <c r="D82" s="309">
        <v>16190</v>
      </c>
      <c r="E82" s="309">
        <v>16345</v>
      </c>
      <c r="F82" s="309">
        <v>18618</v>
      </c>
      <c r="G82" s="346" t="s">
        <v>151</v>
      </c>
      <c r="H82" s="346" t="s">
        <v>151</v>
      </c>
      <c r="I82" s="346" t="s">
        <v>151</v>
      </c>
      <c r="J82" s="17" t="s">
        <v>151</v>
      </c>
      <c r="K82" s="17" t="s">
        <v>151</v>
      </c>
      <c r="L82" s="17" t="s">
        <v>151</v>
      </c>
      <c r="N82" s="25" t="s">
        <v>115</v>
      </c>
      <c r="O82" s="346">
        <v>17900</v>
      </c>
      <c r="P82" s="203">
        <v>18618</v>
      </c>
      <c r="Q82" s="17" t="s">
        <v>151</v>
      </c>
    </row>
    <row r="83" spans="2:19">
      <c r="B83" s="25" t="s">
        <v>93</v>
      </c>
      <c r="C83" s="309">
        <v>605</v>
      </c>
      <c r="D83" s="309">
        <v>688</v>
      </c>
      <c r="E83" s="309">
        <v>1390</v>
      </c>
      <c r="F83" s="309">
        <v>1833</v>
      </c>
      <c r="G83" s="309">
        <v>3046</v>
      </c>
      <c r="H83" s="309">
        <v>1853</v>
      </c>
      <c r="I83" s="63">
        <v>1463</v>
      </c>
      <c r="J83" s="245">
        <v>2775</v>
      </c>
      <c r="K83" s="245">
        <v>2397</v>
      </c>
      <c r="L83" s="245">
        <v>1818</v>
      </c>
      <c r="N83" s="25" t="s">
        <v>93</v>
      </c>
      <c r="O83" s="309">
        <v>962</v>
      </c>
      <c r="P83" s="309">
        <v>1833</v>
      </c>
      <c r="Q83" s="245">
        <v>2775</v>
      </c>
    </row>
    <row r="84" spans="2:19">
      <c r="B84" s="25" t="s">
        <v>94</v>
      </c>
      <c r="C84" s="346">
        <v>15983</v>
      </c>
      <c r="D84" s="346">
        <v>14279</v>
      </c>
      <c r="E84" s="346">
        <v>12464</v>
      </c>
      <c r="F84" s="346">
        <v>14378</v>
      </c>
      <c r="G84" s="346">
        <v>16012</v>
      </c>
      <c r="H84" s="346">
        <v>17633</v>
      </c>
      <c r="I84" s="68">
        <v>16424</v>
      </c>
      <c r="J84" s="248">
        <v>20409</v>
      </c>
      <c r="K84" s="248">
        <v>24032</v>
      </c>
      <c r="L84" s="248">
        <v>18884</v>
      </c>
      <c r="N84" s="25" t="s">
        <v>94</v>
      </c>
      <c r="O84" s="346">
        <v>16391</v>
      </c>
      <c r="P84" s="346">
        <v>14378</v>
      </c>
      <c r="Q84" s="248">
        <v>20409</v>
      </c>
    </row>
    <row r="85" spans="2:19">
      <c r="B85" s="25" t="s">
        <v>95</v>
      </c>
      <c r="C85" s="309">
        <v>249</v>
      </c>
      <c r="D85" s="309">
        <v>25715</v>
      </c>
      <c r="E85" s="309">
        <v>9208</v>
      </c>
      <c r="F85" s="309">
        <v>4578</v>
      </c>
      <c r="G85" s="309">
        <v>4488</v>
      </c>
      <c r="H85" s="309">
        <v>28856</v>
      </c>
      <c r="I85" s="63">
        <v>6903</v>
      </c>
      <c r="J85" s="245">
        <v>4415</v>
      </c>
      <c r="K85" s="245">
        <v>4447</v>
      </c>
      <c r="L85" s="245">
        <v>24344</v>
      </c>
      <c r="N85" s="25" t="s">
        <v>95</v>
      </c>
      <c r="O85" s="309">
        <v>249</v>
      </c>
      <c r="P85" s="309">
        <v>4578</v>
      </c>
      <c r="Q85" s="245">
        <v>4415</v>
      </c>
    </row>
    <row r="86" spans="2:19">
      <c r="B86" s="25" t="s">
        <v>81</v>
      </c>
      <c r="C86" s="346">
        <v>13320</v>
      </c>
      <c r="D86" s="346">
        <v>9884</v>
      </c>
      <c r="E86" s="346">
        <v>10731</v>
      </c>
      <c r="F86" s="346">
        <v>13038</v>
      </c>
      <c r="G86" s="346">
        <v>16464</v>
      </c>
      <c r="H86" s="346">
        <v>11500</v>
      </c>
      <c r="I86" s="68">
        <v>68859</v>
      </c>
      <c r="J86" s="248">
        <v>73244</v>
      </c>
      <c r="K86" s="248">
        <v>16485</v>
      </c>
      <c r="L86" s="248">
        <v>11444</v>
      </c>
      <c r="N86" s="25" t="s">
        <v>81</v>
      </c>
      <c r="O86" s="346">
        <v>10752</v>
      </c>
      <c r="P86" s="346">
        <v>13038</v>
      </c>
      <c r="Q86" s="248">
        <v>73244</v>
      </c>
    </row>
    <row r="87" spans="2:19">
      <c r="B87" s="25" t="s">
        <v>82</v>
      </c>
      <c r="C87" s="309">
        <v>11324</v>
      </c>
      <c r="D87" s="309">
        <v>12125</v>
      </c>
      <c r="E87" s="309">
        <v>9220</v>
      </c>
      <c r="F87" s="309">
        <v>9601</v>
      </c>
      <c r="G87" s="309">
        <v>6895</v>
      </c>
      <c r="H87" s="309">
        <v>7725</v>
      </c>
      <c r="I87" s="63">
        <v>7760</v>
      </c>
      <c r="J87" s="245">
        <v>8113</v>
      </c>
      <c r="K87" s="245">
        <v>7696</v>
      </c>
      <c r="L87" s="245">
        <v>7635</v>
      </c>
      <c r="N87" s="25" t="s">
        <v>82</v>
      </c>
      <c r="O87" s="309">
        <v>11783</v>
      </c>
      <c r="P87" s="309">
        <v>9601</v>
      </c>
      <c r="Q87" s="245">
        <v>8113</v>
      </c>
    </row>
    <row r="88" spans="2:19" s="26" customFormat="1" ht="36">
      <c r="B88" s="389" t="s">
        <v>312</v>
      </c>
      <c r="C88" s="22" t="s">
        <v>151</v>
      </c>
      <c r="D88" s="22" t="s">
        <v>151</v>
      </c>
      <c r="E88" s="22" t="s">
        <v>151</v>
      </c>
      <c r="F88" s="22" t="s">
        <v>151</v>
      </c>
      <c r="G88" s="22" t="s">
        <v>151</v>
      </c>
      <c r="H88" s="22" t="s">
        <v>151</v>
      </c>
      <c r="I88" s="390" t="s">
        <v>151</v>
      </c>
      <c r="J88" s="391">
        <v>6826</v>
      </c>
      <c r="K88" s="391">
        <v>7254</v>
      </c>
      <c r="L88" s="391" t="s">
        <v>151</v>
      </c>
      <c r="N88" s="389" t="s">
        <v>285</v>
      </c>
      <c r="O88" s="383" t="s">
        <v>151</v>
      </c>
      <c r="P88" s="383" t="s">
        <v>151</v>
      </c>
      <c r="Q88" s="391">
        <v>6826</v>
      </c>
    </row>
    <row r="89" spans="2:19">
      <c r="B89" s="25" t="s">
        <v>83</v>
      </c>
      <c r="C89" s="309">
        <v>9414</v>
      </c>
      <c r="D89" s="309">
        <v>8399</v>
      </c>
      <c r="E89" s="309">
        <v>6281</v>
      </c>
      <c r="F89" s="309">
        <v>6059</v>
      </c>
      <c r="G89" s="309">
        <v>6221</v>
      </c>
      <c r="H89" s="309">
        <v>7105</v>
      </c>
      <c r="I89" s="68">
        <v>7868</v>
      </c>
      <c r="J89" s="248">
        <v>9904</v>
      </c>
      <c r="K89" s="248">
        <v>7722</v>
      </c>
      <c r="L89" s="248">
        <v>3567</v>
      </c>
      <c r="N89" s="25" t="s">
        <v>83</v>
      </c>
      <c r="O89" s="309">
        <v>7919</v>
      </c>
      <c r="P89" s="309">
        <v>6059</v>
      </c>
      <c r="Q89" s="248">
        <v>9904</v>
      </c>
    </row>
    <row r="90" spans="2:19" ht="6" customHeight="1">
      <c r="B90" s="10"/>
      <c r="C90" s="309"/>
      <c r="D90" s="309"/>
      <c r="E90" s="309"/>
      <c r="F90" s="309"/>
      <c r="G90" s="309"/>
      <c r="H90" s="309"/>
      <c r="I90" s="309"/>
      <c r="J90" s="184"/>
      <c r="K90" s="184"/>
      <c r="L90" s="184"/>
      <c r="N90" s="10"/>
      <c r="O90" s="309"/>
      <c r="P90" s="309"/>
      <c r="Q90" s="184"/>
    </row>
    <row r="91" spans="2:19">
      <c r="B91" s="49" t="s">
        <v>87</v>
      </c>
      <c r="C91" s="51">
        <v>375550</v>
      </c>
      <c r="D91" s="51">
        <v>409629</v>
      </c>
      <c r="E91" s="51">
        <v>416682</v>
      </c>
      <c r="F91" s="51">
        <v>518719</v>
      </c>
      <c r="G91" s="51">
        <v>504854</v>
      </c>
      <c r="H91" s="51">
        <v>560574</v>
      </c>
      <c r="I91" s="58">
        <v>552738</v>
      </c>
      <c r="J91" s="242">
        <v>562715</v>
      </c>
      <c r="K91" s="242">
        <v>533589</v>
      </c>
      <c r="L91" s="242">
        <v>549490</v>
      </c>
      <c r="N91" s="49" t="s">
        <v>87</v>
      </c>
      <c r="O91" s="51">
        <v>385901</v>
      </c>
      <c r="P91" s="51">
        <v>518719</v>
      </c>
      <c r="Q91" s="242">
        <v>562715</v>
      </c>
    </row>
    <row r="92" spans="2:19" s="27" customFormat="1" ht="6" customHeight="1">
      <c r="B92" s="10"/>
      <c r="C92" s="32"/>
      <c r="D92" s="32"/>
      <c r="E92" s="32"/>
      <c r="F92" s="32"/>
      <c r="G92" s="32"/>
      <c r="H92" s="32"/>
      <c r="I92" s="32"/>
      <c r="J92" s="238"/>
      <c r="K92" s="238"/>
      <c r="L92" s="238"/>
      <c r="M92" s="28"/>
      <c r="N92" s="10"/>
      <c r="O92" s="32"/>
      <c r="P92" s="32"/>
      <c r="Q92" s="238"/>
      <c r="S92" s="19"/>
    </row>
    <row r="93" spans="2:19" s="27" customFormat="1">
      <c r="B93" s="229" t="s">
        <v>88</v>
      </c>
      <c r="C93" s="230">
        <v>861490</v>
      </c>
      <c r="D93" s="231">
        <v>958319</v>
      </c>
      <c r="E93" s="230">
        <v>940658</v>
      </c>
      <c r="F93" s="230">
        <v>1014826</v>
      </c>
      <c r="G93" s="230">
        <v>1218674</v>
      </c>
      <c r="H93" s="230">
        <v>1291997</v>
      </c>
      <c r="I93" s="232">
        <v>1401651</v>
      </c>
      <c r="J93" s="249">
        <v>1402377</v>
      </c>
      <c r="K93" s="249">
        <v>1353560</v>
      </c>
      <c r="L93" s="249">
        <v>1337125</v>
      </c>
      <c r="M93" s="162"/>
      <c r="N93" s="229" t="s">
        <v>88</v>
      </c>
      <c r="O93" s="230">
        <v>887118</v>
      </c>
      <c r="P93" s="230">
        <v>1014826</v>
      </c>
      <c r="Q93" s="249">
        <v>1402377</v>
      </c>
      <c r="R93" s="164"/>
      <c r="S93" s="19"/>
    </row>
    <row r="94" spans="2:19" s="27" customFormat="1" ht="15.75" customHeight="1">
      <c r="C94" s="346"/>
      <c r="D94" s="346"/>
      <c r="E94" s="346"/>
      <c r="F94" s="346"/>
      <c r="G94" s="346"/>
      <c r="H94" s="346"/>
      <c r="I94" s="346"/>
      <c r="J94" s="17"/>
      <c r="K94" s="17"/>
      <c r="L94" s="17"/>
      <c r="M94" s="28"/>
      <c r="O94" s="346"/>
      <c r="P94" s="346"/>
      <c r="Q94" s="17"/>
      <c r="S94" s="19"/>
    </row>
    <row r="95" spans="2:19" s="27" customFormat="1" ht="18.75" thickBot="1">
      <c r="B95" s="108" t="s">
        <v>89</v>
      </c>
      <c r="C95" s="110">
        <v>1088079</v>
      </c>
      <c r="D95" s="110">
        <v>1170350</v>
      </c>
      <c r="E95" s="110">
        <v>1152658</v>
      </c>
      <c r="F95" s="110">
        <v>1137649</v>
      </c>
      <c r="G95" s="110">
        <v>1345839</v>
      </c>
      <c r="H95" s="110">
        <v>1409007</v>
      </c>
      <c r="I95" s="110">
        <v>1468469</v>
      </c>
      <c r="J95" s="111">
        <v>1465405</v>
      </c>
      <c r="K95" s="111">
        <v>1424462</v>
      </c>
      <c r="L95" s="111">
        <v>1399201</v>
      </c>
      <c r="M95" s="109"/>
      <c r="N95" s="108" t="s">
        <v>89</v>
      </c>
      <c r="O95" s="44">
        <v>1104089</v>
      </c>
      <c r="P95" s="44">
        <v>1137649</v>
      </c>
      <c r="Q95" s="111">
        <v>1465405</v>
      </c>
      <c r="S95" s="19"/>
    </row>
    <row r="96" spans="2:19" ht="20.25" customHeight="1"/>
    <row r="97" spans="2:19" ht="8.25" customHeight="1"/>
    <row r="98" spans="2:19" ht="20.25" customHeight="1">
      <c r="B98" s="508"/>
      <c r="C98" s="508"/>
      <c r="D98" s="508"/>
      <c r="E98" s="508"/>
      <c r="F98" s="508"/>
      <c r="G98" s="508"/>
      <c r="H98" s="508"/>
      <c r="I98" s="508"/>
      <c r="J98" s="508"/>
      <c r="K98" s="508"/>
      <c r="L98" s="508"/>
      <c r="M98" s="508"/>
      <c r="N98" s="508"/>
      <c r="O98" s="508"/>
      <c r="P98" s="508"/>
    </row>
    <row r="99" spans="2:19" s="35" customFormat="1" ht="17.25">
      <c r="B99" s="33"/>
      <c r="C99" s="34"/>
      <c r="D99" s="34"/>
      <c r="E99" s="34"/>
      <c r="F99" s="34"/>
      <c r="G99" s="34"/>
      <c r="H99" s="34"/>
      <c r="I99" s="34"/>
      <c r="J99" s="34"/>
      <c r="K99" s="34"/>
      <c r="L99" s="34"/>
      <c r="N99" s="36"/>
      <c r="O99" s="34"/>
      <c r="P99" s="34"/>
      <c r="S99" s="37"/>
    </row>
    <row r="100" spans="2:19" s="40" customFormat="1" ht="17.25">
      <c r="B100" s="33"/>
      <c r="C100" s="38"/>
      <c r="D100" s="38"/>
      <c r="E100" s="38"/>
      <c r="F100" s="38"/>
      <c r="G100" s="38"/>
      <c r="H100" s="38"/>
      <c r="I100" s="38"/>
      <c r="J100" s="38"/>
      <c r="K100" s="38"/>
      <c r="L100" s="38"/>
      <c r="M100" s="39"/>
      <c r="O100" s="38"/>
      <c r="P100" s="38"/>
      <c r="S100" s="37"/>
    </row>
    <row r="101" spans="2:19" ht="5.25" customHeight="1">
      <c r="B101" s="506"/>
      <c r="C101" s="506"/>
      <c r="D101" s="506"/>
      <c r="E101" s="506"/>
      <c r="F101" s="506"/>
      <c r="G101" s="506"/>
      <c r="H101" s="506"/>
      <c r="I101" s="506"/>
      <c r="J101" s="506"/>
      <c r="K101" s="506"/>
      <c r="L101" s="506"/>
      <c r="M101" s="506"/>
      <c r="N101" s="506"/>
      <c r="O101" s="506"/>
    </row>
    <row r="102" spans="2:19" ht="39" customHeight="1">
      <c r="B102" s="506"/>
      <c r="C102" s="506"/>
      <c r="D102" s="506"/>
      <c r="E102" s="506"/>
      <c r="F102" s="506"/>
      <c r="G102" s="506"/>
      <c r="H102" s="506"/>
      <c r="I102" s="506"/>
      <c r="J102" s="506"/>
      <c r="K102" s="506"/>
      <c r="L102" s="506"/>
      <c r="M102" s="506"/>
      <c r="N102" s="506"/>
      <c r="O102" s="506"/>
    </row>
    <row r="103" spans="2:19" ht="21" customHeight="1">
      <c r="B103" s="506"/>
      <c r="C103" s="506"/>
      <c r="D103" s="506"/>
      <c r="E103" s="506"/>
      <c r="F103" s="506"/>
      <c r="G103" s="506"/>
      <c r="H103" s="506"/>
      <c r="I103" s="506"/>
      <c r="J103" s="506"/>
      <c r="K103" s="506"/>
      <c r="L103" s="506"/>
      <c r="M103" s="506"/>
      <c r="N103" s="506"/>
      <c r="O103" s="506"/>
    </row>
    <row r="104" spans="2:19" ht="42" customHeight="1">
      <c r="B104" s="506"/>
      <c r="C104" s="506"/>
      <c r="D104" s="506"/>
      <c r="E104" s="506"/>
      <c r="F104" s="506"/>
      <c r="G104" s="506"/>
      <c r="H104" s="506"/>
      <c r="I104" s="506"/>
      <c r="J104" s="506"/>
      <c r="K104" s="506"/>
      <c r="L104" s="506"/>
      <c r="M104" s="506"/>
      <c r="N104" s="506"/>
      <c r="O104" s="506"/>
    </row>
    <row r="108" spans="2:19">
      <c r="B108" s="41"/>
    </row>
  </sheetData>
  <dataConsolidate/>
  <mergeCells count="7">
    <mergeCell ref="B104:O104"/>
    <mergeCell ref="B6:I6"/>
    <mergeCell ref="N6:P6"/>
    <mergeCell ref="B98:P98"/>
    <mergeCell ref="B101:O101"/>
    <mergeCell ref="B102:O102"/>
    <mergeCell ref="B103:O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K111"/>
  <sheetViews>
    <sheetView showGridLines="0" zoomScale="98" zoomScaleNormal="98" zoomScaleSheetLayoutView="55" zoomScalePageLayoutView="50" workbookViewId="0"/>
  </sheetViews>
  <sheetFormatPr defaultColWidth="9.140625" defaultRowHeight="18"/>
  <cols>
    <col min="1" max="1" width="3.42578125" style="74" customWidth="1"/>
    <col min="2" max="2" width="131.7109375" style="74" customWidth="1"/>
    <col min="3" max="3" width="18.42578125" style="77" customWidth="1"/>
    <col min="4" max="4" width="19" style="77" customWidth="1"/>
    <col min="5" max="5" width="19.140625" style="77" customWidth="1"/>
    <col min="6" max="6" width="140.42578125" style="74" bestFit="1" customWidth="1"/>
    <col min="7" max="7" width="15.42578125" style="74" customWidth="1"/>
    <col min="8" max="8" width="16" style="74" customWidth="1"/>
    <col min="9" max="9" width="2.42578125" style="74" customWidth="1"/>
    <col min="10" max="16384" width="9.140625" style="74"/>
  </cols>
  <sheetData>
    <row r="2" spans="2:8" s="69" customFormat="1">
      <c r="C2" s="454"/>
      <c r="D2" s="454"/>
      <c r="E2" s="454"/>
    </row>
    <row r="3" spans="2:8" s="69" customFormat="1" ht="54.95" customHeight="1">
      <c r="C3" s="454"/>
      <c r="D3" s="454"/>
      <c r="E3" s="454"/>
    </row>
    <row r="4" spans="2:8" s="69" customFormat="1" ht="18.75" thickBot="1">
      <c r="B4" s="71" t="s">
        <v>34</v>
      </c>
      <c r="C4" s="455"/>
      <c r="D4" s="455"/>
      <c r="E4" s="455"/>
      <c r="F4" s="73"/>
      <c r="G4" s="72"/>
      <c r="H4" s="72"/>
    </row>
    <row r="5" spans="2:8" ht="20.25" thickTop="1">
      <c r="B5" s="75"/>
    </row>
    <row r="6" spans="2:8" ht="20.25">
      <c r="B6" s="511" t="s">
        <v>4</v>
      </c>
      <c r="C6" s="511"/>
      <c r="D6" s="511"/>
      <c r="E6" s="435"/>
    </row>
    <row r="7" spans="2:8" ht="8.25" customHeight="1"/>
    <row r="8" spans="2:8" ht="9" customHeight="1"/>
    <row r="9" spans="2:8" ht="18.75" thickBot="1">
      <c r="B9" s="77"/>
      <c r="C9" s="431">
        <v>2016</v>
      </c>
      <c r="D9" s="431">
        <v>2017</v>
      </c>
      <c r="E9" s="431">
        <v>2018</v>
      </c>
    </row>
    <row r="10" spans="2:8" ht="23.25" customHeight="1">
      <c r="B10" s="77"/>
      <c r="C10" s="77" t="s">
        <v>38</v>
      </c>
      <c r="D10" s="77" t="s">
        <v>38</v>
      </c>
      <c r="E10" s="77" t="s">
        <v>38</v>
      </c>
    </row>
    <row r="11" spans="2:8" s="78" customFormat="1" ht="18.75" thickBot="1">
      <c r="B11" s="108" t="s">
        <v>96</v>
      </c>
      <c r="C11" s="407"/>
      <c r="D11" s="407"/>
      <c r="E11" s="407"/>
      <c r="G11" s="19"/>
    </row>
    <row r="12" spans="2:8" s="79" customFormat="1">
      <c r="B12" s="74"/>
      <c r="C12" s="90"/>
      <c r="D12" s="90"/>
      <c r="E12" s="90"/>
      <c r="G12" s="19"/>
    </row>
    <row r="13" spans="2:8" s="79" customFormat="1">
      <c r="B13" s="227" t="s">
        <v>97</v>
      </c>
      <c r="C13" s="456">
        <v>9159</v>
      </c>
      <c r="D13" s="456">
        <v>-66528</v>
      </c>
      <c r="E13" s="456">
        <v>-38304</v>
      </c>
      <c r="G13" s="19"/>
    </row>
    <row r="14" spans="2:8" s="79" customFormat="1">
      <c r="B14" s="74"/>
      <c r="C14" s="90"/>
      <c r="D14" s="90"/>
      <c r="E14" s="90"/>
      <c r="G14" s="19"/>
    </row>
    <row r="15" spans="2:8" s="79" customFormat="1">
      <c r="B15" s="227" t="s">
        <v>194</v>
      </c>
      <c r="C15" s="360"/>
      <c r="D15" s="360"/>
      <c r="E15" s="360"/>
      <c r="G15" s="19"/>
    </row>
    <row r="16" spans="2:8" s="271" customFormat="1">
      <c r="B16" s="255" t="s">
        <v>195</v>
      </c>
      <c r="C16" s="326" t="s">
        <v>196</v>
      </c>
      <c r="D16" s="326">
        <v>100000</v>
      </c>
      <c r="E16" s="326"/>
      <c r="G16" s="321"/>
    </row>
    <row r="17" spans="2:7" s="79" customFormat="1">
      <c r="B17" s="255" t="s">
        <v>265</v>
      </c>
      <c r="C17" s="326" t="s">
        <v>151</v>
      </c>
      <c r="D17" s="326" t="s">
        <v>151</v>
      </c>
      <c r="E17" s="327" t="s">
        <v>151</v>
      </c>
      <c r="G17" s="19"/>
    </row>
    <row r="18" spans="2:7" s="79" customFormat="1">
      <c r="B18" s="255" t="s">
        <v>296</v>
      </c>
      <c r="C18" s="326"/>
      <c r="D18" s="326"/>
      <c r="E18" s="326">
        <v>55752</v>
      </c>
      <c r="G18" s="19"/>
    </row>
    <row r="19" spans="2:7" s="79" customFormat="1">
      <c r="B19" s="83" t="s">
        <v>2</v>
      </c>
      <c r="C19" s="100">
        <v>100546</v>
      </c>
      <c r="D19" s="100">
        <v>96490</v>
      </c>
      <c r="E19" s="100">
        <v>132019</v>
      </c>
      <c r="G19" s="19"/>
    </row>
    <row r="20" spans="2:7" s="79" customFormat="1">
      <c r="B20" s="83" t="s">
        <v>98</v>
      </c>
      <c r="C20" s="100">
        <v>-3147</v>
      </c>
      <c r="D20" s="100">
        <v>-3030</v>
      </c>
      <c r="E20" s="100">
        <v>-1715</v>
      </c>
      <c r="G20" s="19"/>
    </row>
    <row r="21" spans="2:7" s="79" customFormat="1">
      <c r="B21" s="83" t="s">
        <v>22</v>
      </c>
      <c r="C21" s="100">
        <v>-9851</v>
      </c>
      <c r="D21" s="100">
        <v>-8069</v>
      </c>
      <c r="E21" s="100">
        <v>-8421</v>
      </c>
      <c r="G21" s="19"/>
    </row>
    <row r="22" spans="2:7" s="79" customFormat="1">
      <c r="B22" s="83" t="s">
        <v>99</v>
      </c>
      <c r="C22" s="100">
        <v>57368</v>
      </c>
      <c r="D22" s="100">
        <v>48983</v>
      </c>
      <c r="E22" s="100">
        <v>68024</v>
      </c>
      <c r="G22" s="19"/>
    </row>
    <row r="23" spans="2:7" s="79" customFormat="1">
      <c r="B23" s="83" t="s">
        <v>25</v>
      </c>
      <c r="C23" s="100">
        <v>21575</v>
      </c>
      <c r="D23" s="100">
        <v>11443</v>
      </c>
      <c r="E23" s="100">
        <v>32809</v>
      </c>
      <c r="G23" s="19"/>
    </row>
    <row r="24" spans="2:7" s="79" customFormat="1">
      <c r="B24" s="83" t="s">
        <v>100</v>
      </c>
      <c r="C24" s="100">
        <v>-6035</v>
      </c>
      <c r="D24" s="100">
        <v>398</v>
      </c>
      <c r="E24" s="100">
        <v>20069</v>
      </c>
      <c r="G24" s="19"/>
    </row>
    <row r="25" spans="2:7" s="271" customFormat="1" ht="19.5" customHeight="1">
      <c r="B25" s="255" t="s">
        <v>286</v>
      </c>
      <c r="C25" s="326">
        <v>7614</v>
      </c>
      <c r="D25" s="326">
        <v>-593</v>
      </c>
      <c r="E25" s="326" t="s">
        <v>196</v>
      </c>
      <c r="G25" s="321"/>
    </row>
    <row r="26" spans="2:7" s="271" customFormat="1">
      <c r="B26" s="255" t="s">
        <v>101</v>
      </c>
      <c r="C26" s="326">
        <v>-110</v>
      </c>
      <c r="D26" s="326">
        <v>-997</v>
      </c>
      <c r="E26" s="326" t="s">
        <v>196</v>
      </c>
      <c r="G26" s="321"/>
    </row>
    <row r="27" spans="2:7" s="79" customFormat="1" ht="18" customHeight="1">
      <c r="B27" s="83" t="s">
        <v>102</v>
      </c>
      <c r="C27" s="100">
        <v>109</v>
      </c>
      <c r="D27" s="100">
        <v>-251</v>
      </c>
      <c r="E27" s="100">
        <v>-5173</v>
      </c>
      <c r="G27" s="19"/>
    </row>
    <row r="28" spans="2:7" s="79" customFormat="1">
      <c r="B28" s="83" t="s">
        <v>103</v>
      </c>
      <c r="C28" s="100">
        <v>-2287</v>
      </c>
      <c r="D28" s="100">
        <v>-2876</v>
      </c>
      <c r="E28" s="100">
        <v>-3904</v>
      </c>
      <c r="G28" s="19"/>
    </row>
    <row r="29" spans="2:7" s="79" customFormat="1">
      <c r="B29" s="83" t="s">
        <v>104</v>
      </c>
      <c r="C29" s="100">
        <v>6063</v>
      </c>
      <c r="D29" s="100">
        <v>360</v>
      </c>
      <c r="E29" s="100">
        <v>704</v>
      </c>
      <c r="G29" s="19"/>
    </row>
    <row r="30" spans="2:7" s="79" customFormat="1">
      <c r="B30" s="83" t="s">
        <v>105</v>
      </c>
      <c r="C30" s="100">
        <v>2955</v>
      </c>
      <c r="D30" s="100">
        <v>4218</v>
      </c>
      <c r="E30" s="100">
        <v>3777</v>
      </c>
      <c r="G30" s="19"/>
    </row>
    <row r="31" spans="2:7" s="79" customFormat="1">
      <c r="B31" s="83" t="s">
        <v>106</v>
      </c>
      <c r="C31" s="100">
        <v>2522</v>
      </c>
      <c r="D31" s="100">
        <v>1653</v>
      </c>
      <c r="E31" s="100">
        <v>1511</v>
      </c>
      <c r="G31" s="19"/>
    </row>
    <row r="32" spans="2:7" s="79" customFormat="1">
      <c r="B32" s="83" t="s">
        <v>15</v>
      </c>
      <c r="C32" s="100">
        <v>2896</v>
      </c>
      <c r="D32" s="100">
        <v>8061</v>
      </c>
      <c r="E32" s="100">
        <v>1360</v>
      </c>
      <c r="G32" s="19"/>
    </row>
    <row r="33" spans="2:7">
      <c r="B33" s="83" t="s">
        <v>16</v>
      </c>
      <c r="C33" s="100">
        <v>11803</v>
      </c>
      <c r="D33" s="100">
        <v>5745</v>
      </c>
      <c r="E33" s="100">
        <v>5935</v>
      </c>
      <c r="G33" s="19"/>
    </row>
    <row r="34" spans="2:7">
      <c r="B34" s="83" t="s">
        <v>107</v>
      </c>
      <c r="C34" s="100">
        <v>3092</v>
      </c>
      <c r="D34" s="100">
        <v>9416</v>
      </c>
      <c r="E34" s="100">
        <v>5299</v>
      </c>
      <c r="G34" s="19"/>
    </row>
    <row r="35" spans="2:7">
      <c r="C35" s="457">
        <v>204272</v>
      </c>
      <c r="D35" s="457">
        <v>204423</v>
      </c>
      <c r="E35" s="457">
        <v>269742</v>
      </c>
      <c r="G35" s="19"/>
    </row>
    <row r="36" spans="2:7" ht="6.75" customHeight="1">
      <c r="B36" s="82"/>
      <c r="C36" s="458"/>
      <c r="D36" s="458"/>
      <c r="E36" s="458"/>
      <c r="G36" s="19"/>
    </row>
    <row r="37" spans="2:7">
      <c r="B37" s="227" t="s">
        <v>108</v>
      </c>
      <c r="C37" s="459"/>
      <c r="D37" s="459"/>
      <c r="E37" s="459"/>
      <c r="G37" s="19"/>
    </row>
    <row r="38" spans="2:7" hidden="1">
      <c r="B38" s="83"/>
      <c r="C38" s="460"/>
      <c r="D38" s="460"/>
      <c r="E38" s="460"/>
    </row>
    <row r="39" spans="2:7">
      <c r="B39" s="83" t="s">
        <v>109</v>
      </c>
      <c r="C39" s="100">
        <v>11253</v>
      </c>
      <c r="D39" s="100">
        <v>-12432</v>
      </c>
      <c r="E39" s="100">
        <v>-2995</v>
      </c>
    </row>
    <row r="40" spans="2:7" s="85" customFormat="1">
      <c r="B40" s="83" t="s">
        <v>74</v>
      </c>
      <c r="C40" s="87">
        <v>-16484</v>
      </c>
      <c r="D40" s="87">
        <v>7938</v>
      </c>
      <c r="E40" s="87">
        <v>14136</v>
      </c>
      <c r="G40" s="19"/>
    </row>
    <row r="41" spans="2:7" s="85" customFormat="1">
      <c r="B41" s="74" t="s">
        <v>110</v>
      </c>
      <c r="C41" s="100">
        <v>-10098</v>
      </c>
      <c r="D41" s="100">
        <v>1507</v>
      </c>
      <c r="E41" s="100">
        <v>-23</v>
      </c>
      <c r="G41" s="19"/>
    </row>
    <row r="42" spans="2:7" s="85" customFormat="1">
      <c r="B42" s="83" t="s">
        <v>111</v>
      </c>
      <c r="C42" s="87">
        <v>-2401</v>
      </c>
      <c r="D42" s="87">
        <v>-5834</v>
      </c>
      <c r="E42" s="87">
        <v>2974</v>
      </c>
      <c r="G42" s="19"/>
    </row>
    <row r="43" spans="2:7" s="85" customFormat="1">
      <c r="B43" s="83" t="s">
        <v>197</v>
      </c>
      <c r="C43" s="100">
        <v>11224</v>
      </c>
      <c r="D43" s="100">
        <v>-1795</v>
      </c>
      <c r="E43" s="100">
        <v>-8174</v>
      </c>
      <c r="G43" s="19"/>
    </row>
    <row r="44" spans="2:7" s="85" customFormat="1">
      <c r="B44" s="83" t="s">
        <v>112</v>
      </c>
      <c r="C44" s="104">
        <v>863</v>
      </c>
      <c r="D44" s="87">
        <v>1553</v>
      </c>
      <c r="E44" s="87">
        <v>-1679</v>
      </c>
      <c r="G44" s="19"/>
    </row>
    <row r="45" spans="2:7" s="85" customFormat="1">
      <c r="B45" s="83" t="s">
        <v>113</v>
      </c>
      <c r="C45" s="100">
        <v>2964</v>
      </c>
      <c r="D45" s="100">
        <v>-1840</v>
      </c>
      <c r="E45" s="100">
        <v>-2386</v>
      </c>
      <c r="G45" s="19"/>
    </row>
    <row r="46" spans="2:7" s="85" customFormat="1">
      <c r="B46" s="83" t="s">
        <v>114</v>
      </c>
      <c r="C46" s="87">
        <v>-8862</v>
      </c>
      <c r="D46" s="87">
        <v>-12648</v>
      </c>
      <c r="E46" s="87">
        <v>-27402</v>
      </c>
      <c r="G46" s="19"/>
    </row>
    <row r="47" spans="2:7" s="85" customFormat="1">
      <c r="B47" s="83" t="s">
        <v>85</v>
      </c>
      <c r="C47" s="100">
        <v>-3838</v>
      </c>
      <c r="D47" s="102">
        <v>-630</v>
      </c>
      <c r="E47" s="100">
        <v>9997</v>
      </c>
      <c r="G47" s="19"/>
    </row>
    <row r="48" spans="2:7" s="85" customFormat="1">
      <c r="B48" s="82" t="s">
        <v>115</v>
      </c>
      <c r="C48" s="104">
        <v>-435</v>
      </c>
      <c r="D48" s="87">
        <v>4025</v>
      </c>
      <c r="E48" s="87">
        <v>3500</v>
      </c>
      <c r="G48" s="19"/>
    </row>
    <row r="49" spans="2:7" s="85" customFormat="1">
      <c r="B49" s="83" t="s">
        <v>86</v>
      </c>
      <c r="C49" s="100">
        <v>2720</v>
      </c>
      <c r="D49" s="100">
        <v>-1531</v>
      </c>
      <c r="E49" s="100">
        <v>6288</v>
      </c>
      <c r="G49" s="19"/>
    </row>
    <row r="50" spans="2:7" s="85" customFormat="1">
      <c r="B50" s="83" t="s">
        <v>116</v>
      </c>
      <c r="C50" s="87">
        <v>-7358</v>
      </c>
      <c r="D50" s="87">
        <v>11025</v>
      </c>
      <c r="E50" s="87">
        <v>-537</v>
      </c>
      <c r="G50" s="19"/>
    </row>
    <row r="51" spans="2:7" s="85" customFormat="1">
      <c r="B51" s="83" t="s">
        <v>117</v>
      </c>
      <c r="C51" s="102" t="s">
        <v>196</v>
      </c>
      <c r="D51" s="100">
        <v>-20000</v>
      </c>
      <c r="E51" s="100">
        <v>-80000</v>
      </c>
      <c r="G51" s="19"/>
    </row>
    <row r="52" spans="2:7" s="85" customFormat="1">
      <c r="B52" s="83" t="s">
        <v>145</v>
      </c>
      <c r="C52" s="87">
        <v>-59791</v>
      </c>
      <c r="D52" s="87">
        <v>-46261</v>
      </c>
      <c r="E52" s="87">
        <v>-67421</v>
      </c>
      <c r="G52" s="19"/>
    </row>
    <row r="53" spans="2:7" s="85" customFormat="1">
      <c r="B53" s="83" t="s">
        <v>118</v>
      </c>
      <c r="C53" s="100">
        <v>-19344</v>
      </c>
      <c r="D53" s="100">
        <v>-28898</v>
      </c>
      <c r="E53" s="100">
        <v>-27392</v>
      </c>
      <c r="G53" s="19"/>
    </row>
    <row r="54" spans="2:7" s="85" customFormat="1">
      <c r="B54" s="329"/>
      <c r="C54" s="330"/>
      <c r="D54" s="330"/>
      <c r="E54" s="330"/>
      <c r="G54" s="19"/>
    </row>
    <row r="55" spans="2:7" s="85" customFormat="1" ht="24" customHeight="1">
      <c r="B55" s="328" t="s">
        <v>297</v>
      </c>
      <c r="C55" s="461">
        <v>104685</v>
      </c>
      <c r="D55" s="461">
        <v>98602</v>
      </c>
      <c r="E55" s="461">
        <v>88628</v>
      </c>
      <c r="G55" s="19"/>
    </row>
    <row r="56" spans="2:7" s="85" customFormat="1">
      <c r="B56" s="86"/>
      <c r="C56" s="462"/>
      <c r="D56" s="462"/>
      <c r="E56" s="462"/>
      <c r="G56" s="19"/>
    </row>
    <row r="57" spans="2:7" s="85" customFormat="1" ht="18.75" thickBot="1">
      <c r="B57" s="77"/>
      <c r="C57" s="431">
        <v>2016</v>
      </c>
      <c r="D57" s="431">
        <v>2017</v>
      </c>
      <c r="E57" s="431">
        <v>2018</v>
      </c>
      <c r="G57" s="19"/>
    </row>
    <row r="58" spans="2:7" s="85" customFormat="1">
      <c r="B58" s="77"/>
      <c r="C58" s="77" t="s">
        <v>38</v>
      </c>
      <c r="D58" s="77" t="s">
        <v>38</v>
      </c>
      <c r="E58" s="77" t="s">
        <v>38</v>
      </c>
      <c r="G58" s="19"/>
    </row>
    <row r="59" spans="2:7" s="85" customFormat="1" ht="18.75" thickBot="1">
      <c r="B59" s="108" t="s">
        <v>119</v>
      </c>
      <c r="C59" s="407"/>
      <c r="D59" s="407"/>
      <c r="E59" s="407"/>
      <c r="G59" s="19"/>
    </row>
    <row r="60" spans="2:7" s="85" customFormat="1">
      <c r="B60" s="69"/>
      <c r="C60" s="462"/>
      <c r="D60" s="462"/>
      <c r="E60" s="462"/>
      <c r="G60" s="19"/>
    </row>
    <row r="61" spans="2:7" s="85" customFormat="1">
      <c r="B61" s="83" t="s">
        <v>120</v>
      </c>
      <c r="C61" s="100">
        <v>-89958</v>
      </c>
      <c r="D61" s="100">
        <v>-78441</v>
      </c>
      <c r="E61" s="100">
        <v>-93754</v>
      </c>
      <c r="G61" s="19"/>
    </row>
    <row r="62" spans="2:7" s="85" customFormat="1">
      <c r="B62" s="83" t="s">
        <v>287</v>
      </c>
      <c r="C62" s="100" t="s">
        <v>151</v>
      </c>
      <c r="D62" s="100" t="s">
        <v>151</v>
      </c>
      <c r="E62" s="100">
        <v>-7559</v>
      </c>
      <c r="G62" s="19"/>
    </row>
    <row r="63" spans="2:7" s="85" customFormat="1">
      <c r="B63" s="83" t="s">
        <v>121</v>
      </c>
      <c r="C63" s="100">
        <v>4516</v>
      </c>
      <c r="D63" s="100">
        <v>7745</v>
      </c>
      <c r="E63" s="100">
        <v>6533</v>
      </c>
      <c r="G63" s="19"/>
    </row>
    <row r="64" spans="2:7" s="85" customFormat="1">
      <c r="B64" s="83" t="s">
        <v>266</v>
      </c>
      <c r="C64" s="87" t="s">
        <v>151</v>
      </c>
      <c r="D64" s="87" t="s">
        <v>151</v>
      </c>
      <c r="E64" s="87">
        <v>-5645</v>
      </c>
      <c r="G64" s="19"/>
    </row>
    <row r="65" spans="2:7" s="85" customFormat="1">
      <c r="B65" s="83" t="s">
        <v>122</v>
      </c>
      <c r="C65" s="100">
        <v>-32920</v>
      </c>
      <c r="D65" s="100">
        <v>-26003</v>
      </c>
      <c r="E65" s="100">
        <v>-30286</v>
      </c>
      <c r="G65" s="19"/>
    </row>
    <row r="66" spans="2:7" s="85" customFormat="1">
      <c r="B66" s="84" t="s">
        <v>123</v>
      </c>
      <c r="C66" s="87">
        <v>-13956</v>
      </c>
      <c r="D66" s="87">
        <v>-4132</v>
      </c>
      <c r="E66" s="87">
        <v>-4324</v>
      </c>
      <c r="G66" s="19"/>
    </row>
    <row r="67" spans="2:7" s="85" customFormat="1">
      <c r="B67" s="83" t="s">
        <v>124</v>
      </c>
      <c r="C67" s="100">
        <v>-3235</v>
      </c>
      <c r="D67" s="100">
        <v>-5260</v>
      </c>
      <c r="E67" s="100">
        <v>-12036</v>
      </c>
      <c r="G67" s="19"/>
    </row>
    <row r="68" spans="2:7" s="85" customFormat="1">
      <c r="B68" s="74" t="s">
        <v>198</v>
      </c>
      <c r="C68" s="87">
        <v>6118</v>
      </c>
      <c r="D68" s="87">
        <v>5181</v>
      </c>
      <c r="E68" s="87">
        <v>113</v>
      </c>
      <c r="G68" s="19"/>
    </row>
    <row r="69" spans="2:7" s="85" customFormat="1">
      <c r="B69" s="101" t="s">
        <v>125</v>
      </c>
      <c r="C69" s="100">
        <v>-28212</v>
      </c>
      <c r="D69" s="100">
        <v>-30100</v>
      </c>
      <c r="E69" s="100">
        <v>-17316</v>
      </c>
      <c r="G69" s="19"/>
    </row>
    <row r="70" spans="2:7" s="85" customFormat="1">
      <c r="B70" s="103" t="s">
        <v>126</v>
      </c>
      <c r="C70" s="87">
        <v>15774</v>
      </c>
      <c r="D70" s="87">
        <v>11081</v>
      </c>
      <c r="E70" s="87">
        <v>10155</v>
      </c>
      <c r="G70" s="19"/>
    </row>
    <row r="71" spans="2:7" s="85" customFormat="1">
      <c r="B71" s="101" t="s">
        <v>127</v>
      </c>
      <c r="C71" s="100">
        <v>-23489</v>
      </c>
      <c r="D71" s="100">
        <v>-28139</v>
      </c>
      <c r="E71" s="100">
        <v>-23514</v>
      </c>
      <c r="G71" s="19"/>
    </row>
    <row r="72" spans="2:7" s="256" customFormat="1">
      <c r="B72" s="331" t="s">
        <v>128</v>
      </c>
      <c r="C72" s="332">
        <v>-2576</v>
      </c>
      <c r="D72" s="333">
        <v>811</v>
      </c>
      <c r="E72" s="333" t="s">
        <v>196</v>
      </c>
      <c r="G72" s="321"/>
    </row>
    <row r="73" spans="2:7" s="85" customFormat="1">
      <c r="B73" s="101" t="s">
        <v>129</v>
      </c>
      <c r="C73" s="100">
        <v>95294</v>
      </c>
      <c r="D73" s="100">
        <v>34594</v>
      </c>
      <c r="E73" s="100">
        <v>43280</v>
      </c>
      <c r="G73" s="19"/>
    </row>
    <row r="74" spans="2:7" s="85" customFormat="1">
      <c r="B74" s="103" t="s">
        <v>130</v>
      </c>
      <c r="C74" s="87">
        <v>10197</v>
      </c>
      <c r="D74" s="87">
        <v>8011</v>
      </c>
      <c r="E74" s="87">
        <v>9356</v>
      </c>
      <c r="G74" s="19"/>
    </row>
    <row r="75" spans="2:7">
      <c r="B75" s="101" t="s">
        <v>0</v>
      </c>
      <c r="C75" s="100">
        <v>-1588</v>
      </c>
      <c r="D75" s="100">
        <v>-2550</v>
      </c>
      <c r="E75" s="100">
        <v>-2938</v>
      </c>
    </row>
    <row r="76" spans="2:7">
      <c r="B76" s="88"/>
    </row>
    <row r="77" spans="2:7" ht="18.75" thickBot="1">
      <c r="B77" s="43" t="s">
        <v>131</v>
      </c>
      <c r="C77" s="44">
        <v>-64035</v>
      </c>
      <c r="D77" s="44">
        <v>-107202</v>
      </c>
      <c r="E77" s="44">
        <v>-127935</v>
      </c>
    </row>
    <row r="78" spans="2:7">
      <c r="B78" s="83"/>
    </row>
    <row r="79" spans="2:7" ht="18.75" thickBot="1">
      <c r="B79" s="43" t="s">
        <v>132</v>
      </c>
      <c r="C79" s="407"/>
      <c r="D79" s="407"/>
      <c r="E79" s="407"/>
    </row>
    <row r="80" spans="2:7" ht="11.25" customHeight="1">
      <c r="B80" s="83"/>
    </row>
    <row r="81" spans="2:7">
      <c r="B81" s="83" t="s">
        <v>133</v>
      </c>
      <c r="C81" s="100">
        <v>209963</v>
      </c>
      <c r="D81" s="100">
        <v>215956</v>
      </c>
      <c r="E81" s="100">
        <v>398905</v>
      </c>
    </row>
    <row r="82" spans="2:7">
      <c r="B82" s="84" t="s">
        <v>134</v>
      </c>
      <c r="C82" s="87">
        <v>-249126</v>
      </c>
      <c r="D82" s="87">
        <v>-150357</v>
      </c>
      <c r="E82" s="87">
        <v>-234937</v>
      </c>
    </row>
    <row r="83" spans="2:7">
      <c r="B83" s="101" t="s">
        <v>138</v>
      </c>
      <c r="C83" s="102">
        <v>-428</v>
      </c>
      <c r="D83" s="102">
        <v>-111</v>
      </c>
      <c r="E83" s="102">
        <v>-702</v>
      </c>
    </row>
    <row r="84" spans="2:7" s="258" customFormat="1">
      <c r="B84" s="334" t="s">
        <v>298</v>
      </c>
      <c r="C84" s="326" t="s">
        <v>151</v>
      </c>
      <c r="D84" s="326" t="s">
        <v>151</v>
      </c>
      <c r="E84" s="335">
        <v>-21.044</v>
      </c>
    </row>
    <row r="85" spans="2:7">
      <c r="B85" s="103" t="s">
        <v>135</v>
      </c>
      <c r="C85" s="87">
        <v>-26816</v>
      </c>
      <c r="D85" s="87">
        <v>-24726</v>
      </c>
      <c r="E85" s="292">
        <v>-21424</v>
      </c>
    </row>
    <row r="86" spans="2:7">
      <c r="B86" s="101" t="s">
        <v>136</v>
      </c>
      <c r="C86" s="100">
        <v>-2082</v>
      </c>
      <c r="D86" s="100">
        <v>-1601</v>
      </c>
      <c r="E86" s="100" t="s">
        <v>151</v>
      </c>
    </row>
    <row r="87" spans="2:7">
      <c r="B87" s="103" t="s">
        <v>137</v>
      </c>
      <c r="C87" s="87">
        <v>19099</v>
      </c>
      <c r="D87" s="87">
        <v>13607</v>
      </c>
      <c r="E87" s="87">
        <v>740</v>
      </c>
    </row>
    <row r="88" spans="2:7">
      <c r="B88" s="101" t="s">
        <v>1</v>
      </c>
      <c r="C88" s="100">
        <v>-37725</v>
      </c>
      <c r="D88" s="100">
        <v>-38792</v>
      </c>
      <c r="E88" s="100">
        <v>-29952</v>
      </c>
    </row>
    <row r="89" spans="2:7">
      <c r="B89" s="103" t="s">
        <v>199</v>
      </c>
      <c r="C89" s="104" t="s">
        <v>196</v>
      </c>
      <c r="D89" s="104">
        <v>120</v>
      </c>
      <c r="E89" s="104" t="s">
        <v>151</v>
      </c>
    </row>
    <row r="90" spans="2:7">
      <c r="B90" s="101" t="s">
        <v>139</v>
      </c>
      <c r="C90" s="100">
        <v>-2985</v>
      </c>
      <c r="D90" s="100">
        <v>-1766</v>
      </c>
      <c r="E90" s="100">
        <v>-981</v>
      </c>
    </row>
    <row r="91" spans="2:7">
      <c r="B91" s="82"/>
      <c r="C91" s="432"/>
      <c r="D91" s="432"/>
      <c r="E91" s="432"/>
    </row>
    <row r="92" spans="2:7" ht="18.75" thickBot="1">
      <c r="B92" s="43" t="s">
        <v>140</v>
      </c>
      <c r="C92" s="44">
        <v>-90100</v>
      </c>
      <c r="D92" s="44">
        <v>12330</v>
      </c>
      <c r="E92" s="44">
        <v>90605</v>
      </c>
    </row>
    <row r="93" spans="2:7" s="85" customFormat="1" ht="21" customHeight="1">
      <c r="B93" s="99" t="s">
        <v>141</v>
      </c>
      <c r="C93" s="100">
        <v>-13135</v>
      </c>
      <c r="D93" s="100">
        <v>-3961</v>
      </c>
      <c r="E93" s="100">
        <v>3408</v>
      </c>
      <c r="G93" s="19"/>
    </row>
    <row r="94" spans="2:7" s="85" customFormat="1" ht="21" customHeight="1">
      <c r="B94" s="99" t="s">
        <v>142</v>
      </c>
      <c r="C94" s="336">
        <v>-62585</v>
      </c>
      <c r="D94" s="336">
        <v>-231</v>
      </c>
      <c r="E94" s="336">
        <v>54706</v>
      </c>
      <c r="G94" s="19"/>
    </row>
    <row r="95" spans="2:7" s="85" customFormat="1" ht="21" customHeight="1">
      <c r="B95" s="99" t="s">
        <v>143</v>
      </c>
      <c r="C95" s="100">
        <v>122775</v>
      </c>
      <c r="D95" s="100">
        <v>60190</v>
      </c>
      <c r="E95" s="100">
        <v>59959</v>
      </c>
      <c r="G95" s="19"/>
    </row>
    <row r="96" spans="2:7" s="256" customFormat="1" ht="21" customHeight="1">
      <c r="B96" s="254" t="s">
        <v>288</v>
      </c>
      <c r="C96" s="326" t="s">
        <v>151</v>
      </c>
      <c r="D96" s="326" t="s">
        <v>151</v>
      </c>
      <c r="E96" s="326">
        <v>-482</v>
      </c>
      <c r="F96" s="256" t="s">
        <v>174</v>
      </c>
      <c r="G96" s="321"/>
    </row>
    <row r="97" spans="2:11" s="85" customFormat="1" ht="21" customHeight="1">
      <c r="B97" s="99" t="s">
        <v>144</v>
      </c>
      <c r="C97" s="100">
        <v>60190</v>
      </c>
      <c r="D97" s="100">
        <v>59959</v>
      </c>
      <c r="E97" s="100">
        <v>114183</v>
      </c>
      <c r="G97" s="19"/>
    </row>
    <row r="98" spans="2:11" s="85" customFormat="1" ht="16.5" customHeight="1">
      <c r="B98" s="224"/>
      <c r="C98" s="225"/>
      <c r="D98" s="225"/>
      <c r="E98" s="225"/>
      <c r="G98" s="19"/>
    </row>
    <row r="99" spans="2:11" s="85" customFormat="1" ht="21" customHeight="1" thickBot="1">
      <c r="B99" s="43" t="s">
        <v>147</v>
      </c>
      <c r="C99" s="44">
        <v>122878</v>
      </c>
      <c r="D99" s="44">
        <v>104444.11624446181</v>
      </c>
      <c r="E99" s="44">
        <v>124039</v>
      </c>
      <c r="G99" s="19"/>
    </row>
    <row r="100" spans="2:11" s="85" customFormat="1" ht="21" customHeight="1">
      <c r="B100" s="69"/>
      <c r="C100" s="90"/>
      <c r="D100" s="90"/>
      <c r="E100" s="90"/>
      <c r="K100" s="19"/>
    </row>
    <row r="101" spans="2:11" s="91" customFormat="1" ht="15">
      <c r="B101" s="92" t="s">
        <v>146</v>
      </c>
      <c r="C101" s="463"/>
      <c r="D101" s="463"/>
      <c r="E101" s="463"/>
    </row>
    <row r="102" spans="2:11" s="93" customFormat="1" ht="17.25">
      <c r="B102" s="92" t="s">
        <v>295</v>
      </c>
      <c r="C102" s="464"/>
      <c r="D102" s="464"/>
      <c r="E102" s="465"/>
      <c r="F102" s="95"/>
      <c r="G102" s="94"/>
      <c r="H102" s="94"/>
      <c r="K102" s="37"/>
    </row>
    <row r="103" spans="2:11" s="96" customFormat="1" ht="17.25">
      <c r="B103" s="92" t="s">
        <v>294</v>
      </c>
      <c r="C103" s="98"/>
      <c r="D103" s="98"/>
      <c r="E103" s="98"/>
      <c r="G103" s="97"/>
      <c r="H103" s="97"/>
      <c r="K103" s="37"/>
    </row>
    <row r="104" spans="2:11" ht="5.25" customHeight="1">
      <c r="B104" s="510"/>
      <c r="C104" s="510"/>
      <c r="D104" s="510"/>
      <c r="E104" s="510"/>
      <c r="F104" s="510"/>
      <c r="G104" s="510"/>
    </row>
    <row r="105" spans="2:11" ht="39" customHeight="1">
      <c r="B105" s="92" t="s">
        <v>299</v>
      </c>
      <c r="C105" s="466"/>
      <c r="D105" s="466"/>
      <c r="E105" s="466"/>
      <c r="F105" s="92"/>
      <c r="G105" s="92"/>
    </row>
    <row r="106" spans="2:11" ht="21" customHeight="1">
      <c r="B106" s="510"/>
      <c r="C106" s="510"/>
      <c r="D106" s="510"/>
      <c r="E106" s="510"/>
      <c r="F106" s="510"/>
      <c r="G106" s="510"/>
    </row>
    <row r="107" spans="2:11" ht="42" customHeight="1">
      <c r="B107" s="510"/>
      <c r="C107" s="510"/>
      <c r="D107" s="510"/>
      <c r="E107" s="510"/>
      <c r="F107" s="510"/>
      <c r="G107" s="510"/>
    </row>
    <row r="111" spans="2:11">
      <c r="B111" s="41"/>
    </row>
  </sheetData>
  <mergeCells count="4">
    <mergeCell ref="B107:G107"/>
    <mergeCell ref="B6:D6"/>
    <mergeCell ref="B104:G104"/>
    <mergeCell ref="B106:G106"/>
  </mergeCells>
  <hyperlinks>
    <hyperlink ref="B52" location="_ftn1" display="_ftn1" xr:uid="{00000000-0004-0000-0400-000000000000}"/>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K18"/>
  <sheetViews>
    <sheetView showGridLines="0" zoomScale="85" zoomScaleNormal="85" zoomScaleSheetLayoutView="55" zoomScalePageLayoutView="50" workbookViewId="0"/>
  </sheetViews>
  <sheetFormatPr defaultColWidth="9.140625" defaultRowHeight="18"/>
  <cols>
    <col min="1" max="1" width="3.42578125" style="74" customWidth="1"/>
    <col min="2" max="2" width="83.5703125" style="74" customWidth="1"/>
    <col min="3" max="7" width="20.85546875" style="76" customWidth="1"/>
    <col min="8" max="9" width="12.42578125" style="76" customWidth="1"/>
    <col min="10" max="10" width="5.42578125" style="74" customWidth="1"/>
    <col min="11" max="11" width="2.42578125" style="74" customWidth="1"/>
    <col min="12" max="16384" width="9.140625" style="74"/>
  </cols>
  <sheetData>
    <row r="2" spans="2:11" s="69" customFormat="1">
      <c r="C2" s="374"/>
      <c r="D2" s="70"/>
      <c r="E2" s="70"/>
      <c r="F2" s="70"/>
      <c r="G2" s="70"/>
      <c r="H2" s="70"/>
      <c r="I2" s="70"/>
    </row>
    <row r="3" spans="2:11" s="69" customFormat="1" ht="54.95" customHeight="1">
      <c r="C3" s="70"/>
      <c r="D3" s="70"/>
      <c r="E3" s="70"/>
      <c r="F3" s="70"/>
      <c r="G3" s="70"/>
      <c r="H3" s="70"/>
      <c r="I3" s="70"/>
    </row>
    <row r="4" spans="2:11" s="69" customFormat="1" ht="18.75" thickBot="1">
      <c r="B4" s="71" t="s">
        <v>149</v>
      </c>
      <c r="C4" s="72"/>
      <c r="D4" s="72"/>
      <c r="E4" s="72"/>
      <c r="F4" s="72"/>
      <c r="G4" s="72"/>
      <c r="H4" s="337"/>
      <c r="I4" s="337"/>
      <c r="J4" s="337"/>
    </row>
    <row r="5" spans="2:11" s="79" customFormat="1" ht="8.25" customHeight="1" thickTop="1">
      <c r="B5" s="74"/>
      <c r="C5" s="74"/>
      <c r="D5" s="74"/>
      <c r="E5" s="74"/>
      <c r="F5" s="74"/>
      <c r="G5" s="74"/>
      <c r="H5" s="338"/>
      <c r="I5" s="338"/>
      <c r="J5" s="338"/>
      <c r="K5" s="19"/>
    </row>
    <row r="6" spans="2:11" s="79" customFormat="1" ht="23.25" customHeight="1" thickBot="1">
      <c r="B6" s="372" t="s">
        <v>307</v>
      </c>
      <c r="C6" s="431">
        <v>2019</v>
      </c>
      <c r="D6" s="431">
        <v>2020</v>
      </c>
      <c r="E6" s="431">
        <v>2021</v>
      </c>
      <c r="F6" s="431">
        <v>2022</v>
      </c>
      <c r="G6" s="431" t="s">
        <v>148</v>
      </c>
    </row>
    <row r="7" spans="2:11" s="79" customFormat="1" ht="21" customHeight="1">
      <c r="B7" s="105"/>
      <c r="C7" s="77"/>
      <c r="D7" s="77"/>
      <c r="E7" s="77"/>
      <c r="F7" s="77"/>
      <c r="G7" s="77"/>
    </row>
    <row r="8" spans="2:11" s="79" customFormat="1" ht="21" customHeight="1" thickBot="1">
      <c r="B8" s="107" t="s">
        <v>267</v>
      </c>
      <c r="C8" s="396">
        <v>23.2</v>
      </c>
      <c r="D8" s="396">
        <v>42</v>
      </c>
      <c r="E8" s="396">
        <v>54.6</v>
      </c>
      <c r="F8" s="396">
        <v>43</v>
      </c>
      <c r="G8" s="396">
        <v>59.3</v>
      </c>
    </row>
    <row r="9" spans="2:11" s="79" customFormat="1" ht="9" customHeight="1">
      <c r="B9" s="106"/>
      <c r="C9" s="476"/>
      <c r="D9" s="476"/>
      <c r="E9" s="476"/>
      <c r="F9" s="476"/>
      <c r="G9" s="476"/>
    </row>
    <row r="10" spans="2:11" s="79" customFormat="1" ht="21" customHeight="1">
      <c r="B10" s="74" t="s">
        <v>150</v>
      </c>
      <c r="C10" s="294">
        <v>0.9</v>
      </c>
      <c r="D10" s="294">
        <v>18.399999999999999</v>
      </c>
      <c r="E10" s="294">
        <v>44.6</v>
      </c>
      <c r="F10" s="294">
        <v>6</v>
      </c>
      <c r="G10" s="294">
        <v>59.3</v>
      </c>
    </row>
    <row r="11" spans="2:11" s="79" customFormat="1" ht="21" customHeight="1">
      <c r="B11" s="83" t="s">
        <v>308</v>
      </c>
      <c r="C11" s="294">
        <v>7.4</v>
      </c>
      <c r="D11" s="294">
        <v>7.4</v>
      </c>
      <c r="E11" s="294">
        <v>0</v>
      </c>
      <c r="F11" s="294">
        <v>0</v>
      </c>
      <c r="G11" s="294">
        <v>0</v>
      </c>
    </row>
    <row r="12" spans="2:11" s="79" customFormat="1" ht="21" customHeight="1">
      <c r="B12" s="83" t="s">
        <v>318</v>
      </c>
      <c r="C12" s="294">
        <v>14.9</v>
      </c>
      <c r="D12" s="294">
        <v>16.2</v>
      </c>
      <c r="E12" s="294">
        <v>10</v>
      </c>
      <c r="F12" s="294">
        <v>37</v>
      </c>
      <c r="G12" s="294">
        <v>0</v>
      </c>
    </row>
    <row r="13" spans="2:11">
      <c r="C13" s="77"/>
      <c r="D13" s="77"/>
      <c r="E13" s="77"/>
      <c r="F13" s="77"/>
      <c r="G13" s="77"/>
    </row>
    <row r="14" spans="2:11" s="79" customFormat="1" ht="21" customHeight="1">
      <c r="C14" s="477"/>
      <c r="D14" s="477"/>
      <c r="E14" s="477"/>
      <c r="F14" s="477"/>
      <c r="G14" s="477"/>
    </row>
    <row r="15" spans="2:11" ht="5.25" customHeight="1">
      <c r="C15" s="74"/>
      <c r="D15" s="74"/>
      <c r="E15" s="74"/>
      <c r="F15" s="74"/>
      <c r="G15" s="74"/>
    </row>
    <row r="16" spans="2:11" ht="102" customHeight="1">
      <c r="B16" s="512" t="s">
        <v>319</v>
      </c>
      <c r="C16" s="512"/>
      <c r="D16" s="512"/>
      <c r="E16" s="512"/>
      <c r="F16" s="512"/>
      <c r="G16" s="512"/>
    </row>
    <row r="17" ht="21" customHeight="1"/>
    <row r="18" ht="42" customHeight="1"/>
  </sheetData>
  <mergeCells count="1">
    <mergeCell ref="B16:G16"/>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G21"/>
  <sheetViews>
    <sheetView showGridLines="0" zoomScale="106" zoomScaleNormal="106" workbookViewId="0"/>
  </sheetViews>
  <sheetFormatPr defaultColWidth="8.85546875" defaultRowHeight="12.75"/>
  <cols>
    <col min="1" max="1" width="2.5703125" customWidth="1"/>
    <col min="2" max="2" width="35.42578125" customWidth="1"/>
    <col min="3" max="3" width="25.140625" customWidth="1"/>
    <col min="4" max="4" width="13.42578125" customWidth="1"/>
    <col min="5" max="5" width="2" customWidth="1"/>
    <col min="6" max="6" width="11.5703125" customWidth="1"/>
  </cols>
  <sheetData>
    <row r="9" spans="2:5" ht="17.25">
      <c r="B9" s="114" t="s">
        <v>233</v>
      </c>
      <c r="C9" s="114" t="s">
        <v>321</v>
      </c>
      <c r="D9" s="115"/>
    </row>
    <row r="10" spans="2:5" ht="18.75">
      <c r="B10" s="112" t="s">
        <v>234</v>
      </c>
      <c r="C10" s="119" t="s">
        <v>230</v>
      </c>
      <c r="D10" s="356">
        <v>0.50009999999999999</v>
      </c>
      <c r="E10" s="6"/>
    </row>
    <row r="11" spans="2:5" ht="18.75">
      <c r="B11" s="112" t="s">
        <v>235</v>
      </c>
      <c r="C11" s="119" t="s">
        <v>231</v>
      </c>
      <c r="D11" s="122">
        <v>0.52098999999999995</v>
      </c>
      <c r="E11" s="7"/>
    </row>
    <row r="12" spans="2:5" ht="18.75">
      <c r="B12" s="112" t="s">
        <v>236</v>
      </c>
      <c r="C12" s="117" t="s">
        <v>232</v>
      </c>
      <c r="D12" s="118">
        <v>0.98399999999999999</v>
      </c>
      <c r="E12" s="7"/>
    </row>
    <row r="13" spans="2:5" ht="18.75">
      <c r="B13" s="113" t="s">
        <v>252</v>
      </c>
      <c r="C13" s="115" t="s">
        <v>317</v>
      </c>
      <c r="D13" s="116">
        <v>0.92749999999999999</v>
      </c>
      <c r="E13" s="7"/>
    </row>
    <row r="14" spans="2:5" ht="18.75">
      <c r="B14" s="112" t="s">
        <v>253</v>
      </c>
      <c r="C14" s="119" t="s">
        <v>237</v>
      </c>
      <c r="D14" s="122">
        <v>0.98499999999999999</v>
      </c>
      <c r="E14" s="7"/>
    </row>
    <row r="15" spans="2:5" ht="18.75">
      <c r="B15" s="112" t="s">
        <v>254</v>
      </c>
      <c r="C15" s="115" t="s">
        <v>238</v>
      </c>
      <c r="D15" s="116">
        <v>0.87</v>
      </c>
      <c r="E15" s="7"/>
    </row>
    <row r="16" spans="2:5" ht="18.75">
      <c r="B16" s="113" t="s">
        <v>255</v>
      </c>
      <c r="C16" s="119" t="s">
        <v>239</v>
      </c>
      <c r="D16" s="122">
        <v>0.90959999999999996</v>
      </c>
      <c r="E16" s="7"/>
    </row>
    <row r="17" spans="2:7" ht="18.75">
      <c r="B17" s="112" t="s">
        <v>256</v>
      </c>
      <c r="C17" s="117" t="s">
        <v>241</v>
      </c>
      <c r="D17" s="118">
        <v>0.74</v>
      </c>
      <c r="E17" s="7"/>
    </row>
    <row r="18" spans="2:7" ht="18.75">
      <c r="B18" s="112" t="s">
        <v>257</v>
      </c>
      <c r="C18" s="120" t="s">
        <v>240</v>
      </c>
      <c r="D18" s="121">
        <v>1</v>
      </c>
      <c r="E18" s="7"/>
    </row>
    <row r="19" spans="2:7" ht="18">
      <c r="B19" s="8"/>
      <c r="C19" s="5"/>
      <c r="D19" s="7"/>
      <c r="E19" s="7"/>
    </row>
    <row r="20" spans="2:7" ht="14.25">
      <c r="B20" s="512" t="s">
        <v>322</v>
      </c>
      <c r="C20" s="512"/>
      <c r="D20" s="512"/>
      <c r="E20" s="512"/>
      <c r="F20" s="512"/>
      <c r="G20" s="512"/>
    </row>
    <row r="21" spans="2:7">
      <c r="C21" s="339"/>
    </row>
  </sheetData>
  <mergeCells count="1">
    <mergeCell ref="B20:G20"/>
  </mergeCells>
  <hyperlinks>
    <hyperlink ref="B10" location="Asset_MTS!A1" display="Asset_MTS!A1" xr:uid="{00000000-0004-0000-0600-000000000000}"/>
    <hyperlink ref="B11" location="Asset_DM!A1" display="Asset_DM!A1" xr:uid="{00000000-0004-0000-0600-000001000000}"/>
    <hyperlink ref="B12" location="Asset_Segezha!A1" display="Asset_Segezha!A1" xr:uid="{00000000-0004-0000-0600-000002000000}"/>
    <hyperlink ref="B13" location="'Asset_Agroholding Steppe'!A1" display="'Asset_Agroholding Steppe'!A1" xr:uid="{00000000-0004-0000-0600-000003000000}"/>
    <hyperlink ref="B14" location="Asset_Medsi!A1" display="Asset_Medsi!A1" xr:uid="{00000000-0004-0000-0600-000004000000}"/>
    <hyperlink ref="B15" location="Asset_RTI!A1" display="Asset_RTI!A1" xr:uid="{00000000-0004-0000-0600-000006000000}"/>
    <hyperlink ref="B16" location="'Asset_BPGC '!A1" display="'Asset_BPGC '!A1" xr:uid="{00000000-0004-0000-0600-000007000000}"/>
    <hyperlink ref="B17" location="Asset_Pharma!Область_печати" display="Asset_Pharma!" xr:uid="{00000000-0004-0000-0600-000008000000}"/>
    <hyperlink ref="B18"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T45"/>
  <sheetViews>
    <sheetView showGridLines="0" zoomScale="95" zoomScaleNormal="95" zoomScaleSheetLayoutView="55" zoomScalePageLayoutView="50" workbookViewId="0"/>
  </sheetViews>
  <sheetFormatPr defaultColWidth="9.140625" defaultRowHeight="18"/>
  <cols>
    <col min="1" max="1" width="3.42578125" style="74" customWidth="1"/>
    <col min="2" max="2" width="97.85546875" style="74" customWidth="1"/>
    <col min="3" max="3" width="14.85546875" style="76" customWidth="1"/>
    <col min="4" max="4" width="16.42578125" style="76" customWidth="1"/>
    <col min="5" max="9" width="14.85546875" style="76" customWidth="1"/>
    <col min="10" max="12" width="13.85546875" style="76" customWidth="1"/>
    <col min="13" max="13" width="5.42578125" style="74" customWidth="1"/>
    <col min="14" max="14" width="100.42578125" style="74" customWidth="1"/>
    <col min="15" max="15" width="13.140625" style="74" customWidth="1"/>
    <col min="16" max="16" width="17.42578125" style="74" customWidth="1"/>
    <col min="17" max="17" width="16.140625" style="74" bestFit="1" customWidth="1"/>
    <col min="18" max="18" width="2.42578125" style="74" customWidth="1"/>
    <col min="19" max="16384" width="9.140625" style="74"/>
  </cols>
  <sheetData>
    <row r="2" spans="2:20" s="69" customFormat="1">
      <c r="C2" s="70"/>
      <c r="D2" s="70"/>
      <c r="E2" s="70"/>
      <c r="F2" s="70"/>
      <c r="G2" s="70"/>
      <c r="H2" s="70"/>
      <c r="I2" s="70"/>
      <c r="J2" s="70"/>
      <c r="K2" s="70"/>
      <c r="L2" s="70"/>
    </row>
    <row r="3" spans="2:20" s="69" customFormat="1" ht="54.95" customHeight="1">
      <c r="C3" s="70"/>
      <c r="D3" s="70"/>
      <c r="E3" s="70"/>
      <c r="F3" s="70"/>
      <c r="G3" s="70"/>
      <c r="H3" s="70"/>
      <c r="I3" s="70"/>
      <c r="J3" s="70"/>
      <c r="K3" s="70"/>
      <c r="L3" s="70"/>
    </row>
    <row r="4" spans="2:20" s="69" customFormat="1" ht="18.75" thickBot="1">
      <c r="B4" s="71" t="s">
        <v>34</v>
      </c>
      <c r="C4" s="72"/>
      <c r="D4" s="72"/>
      <c r="E4" s="72"/>
      <c r="F4" s="72"/>
      <c r="G4" s="72"/>
      <c r="H4" s="72"/>
      <c r="I4" s="72"/>
      <c r="J4" s="72"/>
      <c r="K4" s="72"/>
      <c r="L4" s="72"/>
      <c r="M4" s="72"/>
      <c r="N4" s="73"/>
      <c r="O4" s="72"/>
      <c r="P4" s="72"/>
      <c r="Q4" s="72"/>
    </row>
    <row r="5" spans="2:20" ht="20.25" thickTop="1">
      <c r="B5" s="75"/>
    </row>
    <row r="6" spans="2:20" ht="20.25">
      <c r="B6" s="513" t="s">
        <v>31</v>
      </c>
      <c r="C6" s="513"/>
      <c r="D6" s="513"/>
      <c r="E6" s="513"/>
      <c r="F6" s="513"/>
      <c r="G6" s="513"/>
      <c r="H6" s="513"/>
      <c r="I6" s="513"/>
      <c r="J6" s="376"/>
      <c r="K6" s="376"/>
      <c r="L6" s="376"/>
      <c r="M6" s="89"/>
      <c r="N6" s="513" t="s">
        <v>268</v>
      </c>
      <c r="O6" s="513"/>
      <c r="P6" s="513"/>
      <c r="Q6" s="513"/>
    </row>
    <row r="7" spans="2:20" ht="8.25" customHeight="1"/>
    <row r="8" spans="2:20" ht="9" customHeight="1"/>
    <row r="9" spans="2:20" ht="18.75" thickBot="1">
      <c r="C9" s="431" t="s">
        <v>5</v>
      </c>
      <c r="D9" s="431" t="s">
        <v>6</v>
      </c>
      <c r="E9" s="431" t="s">
        <v>7</v>
      </c>
      <c r="F9" s="431" t="s">
        <v>8</v>
      </c>
      <c r="G9" s="431" t="s">
        <v>9</v>
      </c>
      <c r="H9" s="431" t="s">
        <v>10</v>
      </c>
      <c r="I9" s="431" t="s">
        <v>192</v>
      </c>
      <c r="J9" s="431" t="s">
        <v>264</v>
      </c>
      <c r="K9" s="431" t="s">
        <v>306</v>
      </c>
      <c r="L9" s="431" t="s">
        <v>314</v>
      </c>
      <c r="M9" s="77"/>
      <c r="N9" s="77"/>
      <c r="O9" s="431">
        <v>2016</v>
      </c>
      <c r="P9" s="431">
        <v>2017</v>
      </c>
      <c r="Q9" s="431">
        <v>2018</v>
      </c>
    </row>
    <row r="10" spans="2:20" ht="6.75" customHeight="1">
      <c r="C10" s="77"/>
      <c r="D10" s="77"/>
      <c r="E10" s="77"/>
      <c r="F10" s="77"/>
      <c r="G10" s="77"/>
      <c r="H10" s="77"/>
      <c r="I10" s="77"/>
      <c r="J10" s="77"/>
      <c r="K10" s="77"/>
      <c r="L10" s="77"/>
      <c r="M10" s="77"/>
      <c r="N10" s="77"/>
      <c r="O10" s="77"/>
      <c r="P10" s="77"/>
      <c r="Q10" s="77"/>
    </row>
    <row r="11" spans="2:20" s="78" customFormat="1">
      <c r="B11" s="133" t="s">
        <v>11</v>
      </c>
      <c r="C11" s="134">
        <v>104683</v>
      </c>
      <c r="D11" s="134">
        <v>106837</v>
      </c>
      <c r="E11" s="134">
        <v>114566</v>
      </c>
      <c r="F11" s="134">
        <v>116823</v>
      </c>
      <c r="G11" s="134">
        <v>107926</v>
      </c>
      <c r="H11" s="134">
        <v>114346</v>
      </c>
      <c r="I11" s="134">
        <v>127957</v>
      </c>
      <c r="J11" s="134">
        <v>130064</v>
      </c>
      <c r="K11" s="134">
        <v>118025</v>
      </c>
      <c r="L11" s="134">
        <v>125148</v>
      </c>
      <c r="N11" s="133" t="s">
        <v>11</v>
      </c>
      <c r="O11" s="134">
        <v>435692</v>
      </c>
      <c r="P11" s="134">
        <v>442910</v>
      </c>
      <c r="Q11" s="134">
        <v>480292</v>
      </c>
      <c r="T11" s="19"/>
    </row>
    <row r="12" spans="2:20" s="79" customFormat="1">
      <c r="B12" s="258" t="s">
        <v>270</v>
      </c>
      <c r="C12" s="260">
        <v>41540</v>
      </c>
      <c r="D12" s="260">
        <v>43769</v>
      </c>
      <c r="E12" s="260">
        <v>48737</v>
      </c>
      <c r="F12" s="260">
        <v>44313</v>
      </c>
      <c r="G12" s="260">
        <v>52076</v>
      </c>
      <c r="H12" s="260">
        <v>53391</v>
      </c>
      <c r="I12" s="261">
        <v>58396</v>
      </c>
      <c r="J12" s="261">
        <v>54970</v>
      </c>
      <c r="K12" s="261">
        <v>58558</v>
      </c>
      <c r="L12" s="261">
        <v>54189</v>
      </c>
      <c r="N12" s="258" t="s">
        <v>270</v>
      </c>
      <c r="O12" s="261">
        <v>167647</v>
      </c>
      <c r="P12" s="261">
        <v>178358</v>
      </c>
      <c r="Q12" s="261">
        <v>218833</v>
      </c>
      <c r="T12" s="19"/>
    </row>
    <row r="13" spans="2:20" s="79" customFormat="1">
      <c r="B13" s="255" t="s">
        <v>271</v>
      </c>
      <c r="C13" s="262">
        <f>C12/C11</f>
        <v>0.39681705721081745</v>
      </c>
      <c r="D13" s="262">
        <f t="shared" ref="D13:F13" si="0">D12/D11</f>
        <v>0.40968016698334847</v>
      </c>
      <c r="E13" s="262">
        <f t="shared" si="0"/>
        <v>0.42540544315067297</v>
      </c>
      <c r="F13" s="262">
        <f t="shared" si="0"/>
        <v>0.37931742893094683</v>
      </c>
      <c r="G13" s="262">
        <f>G12/G11</f>
        <v>0.48251579786149768</v>
      </c>
      <c r="H13" s="262">
        <f>H12/H11</f>
        <v>0.46692494709040983</v>
      </c>
      <c r="I13" s="262">
        <f>I12/I11</f>
        <v>0.45637206248974266</v>
      </c>
      <c r="J13" s="262">
        <v>0.42299999999999999</v>
      </c>
      <c r="K13" s="262">
        <v>0.496</v>
      </c>
      <c r="L13" s="262">
        <v>0.433</v>
      </c>
      <c r="N13" s="83" t="s">
        <v>271</v>
      </c>
      <c r="O13" s="262">
        <f t="shared" ref="O13:P13" si="1">O12/O11</f>
        <v>0.38478328727633282</v>
      </c>
      <c r="P13" s="262">
        <f t="shared" si="1"/>
        <v>0.40269580727461562</v>
      </c>
      <c r="Q13" s="262">
        <v>0.45600000000000002</v>
      </c>
      <c r="T13" s="19"/>
    </row>
    <row r="14" spans="2:20" s="79" customFormat="1">
      <c r="B14" s="255" t="s">
        <v>152</v>
      </c>
      <c r="C14" s="260">
        <v>21409</v>
      </c>
      <c r="D14" s="260">
        <v>23654</v>
      </c>
      <c r="E14" s="260">
        <v>27542</v>
      </c>
      <c r="F14" s="260">
        <v>22066</v>
      </c>
      <c r="G14" s="260">
        <v>26754</v>
      </c>
      <c r="H14" s="260">
        <v>27105</v>
      </c>
      <c r="I14" s="260">
        <v>31941</v>
      </c>
      <c r="J14" s="260">
        <v>28445</v>
      </c>
      <c r="K14" s="260">
        <v>32139</v>
      </c>
      <c r="L14" s="260">
        <v>27215</v>
      </c>
      <c r="N14" s="83" t="s">
        <v>152</v>
      </c>
      <c r="O14" s="260">
        <v>86065</v>
      </c>
      <c r="P14" s="260">
        <v>94671</v>
      </c>
      <c r="Q14" s="260">
        <v>114245</v>
      </c>
      <c r="T14" s="19"/>
    </row>
    <row r="15" spans="2:20" s="79" customFormat="1">
      <c r="B15" s="255" t="s">
        <v>272</v>
      </c>
      <c r="C15" s="261">
        <v>6244</v>
      </c>
      <c r="D15" s="261">
        <v>7369</v>
      </c>
      <c r="E15" s="261">
        <v>9555</v>
      </c>
      <c r="F15" s="261">
        <v>6757</v>
      </c>
      <c r="G15" s="261">
        <v>7711</v>
      </c>
      <c r="H15" s="261">
        <v>7141</v>
      </c>
      <c r="I15" s="261">
        <v>9368</v>
      </c>
      <c r="J15" s="261">
        <v>8731</v>
      </c>
      <c r="K15" s="261">
        <v>7076</v>
      </c>
      <c r="L15" s="261">
        <v>6353</v>
      </c>
      <c r="N15" s="83" t="s">
        <v>272</v>
      </c>
      <c r="O15" s="261">
        <v>25377</v>
      </c>
      <c r="P15" s="261">
        <v>29926</v>
      </c>
      <c r="Q15" s="261">
        <v>32951</v>
      </c>
      <c r="T15" s="19"/>
    </row>
    <row r="16" spans="2:20" s="79" customFormat="1" ht="11.25" customHeight="1">
      <c r="B16" s="83"/>
      <c r="C16" s="124"/>
      <c r="D16" s="124"/>
      <c r="E16" s="263"/>
      <c r="F16" s="263"/>
      <c r="G16" s="263"/>
      <c r="H16" s="263"/>
      <c r="I16" s="260"/>
      <c r="J16" s="260"/>
      <c r="K16" s="260"/>
      <c r="L16" s="260"/>
      <c r="N16" s="83"/>
      <c r="O16" s="124"/>
      <c r="P16" s="124"/>
      <c r="Q16" s="124"/>
      <c r="T16" s="19"/>
    </row>
    <row r="17" spans="2:20" s="79" customFormat="1">
      <c r="B17" s="126" t="s">
        <v>200</v>
      </c>
      <c r="C17" s="124">
        <v>254.7</v>
      </c>
      <c r="D17" s="124">
        <v>262.5</v>
      </c>
      <c r="E17" s="124">
        <v>264.39999999999998</v>
      </c>
      <c r="F17" s="124">
        <v>273</v>
      </c>
      <c r="G17" s="124">
        <v>245.6</v>
      </c>
      <c r="H17" s="124">
        <v>236.5</v>
      </c>
      <c r="I17" s="124">
        <v>289.3</v>
      </c>
      <c r="J17" s="124">
        <v>300.5</v>
      </c>
      <c r="K17" s="360">
        <v>336.2</v>
      </c>
      <c r="L17" s="360">
        <v>341</v>
      </c>
      <c r="N17" s="126" t="s">
        <v>156</v>
      </c>
      <c r="O17" s="124">
        <v>265.89999999999998</v>
      </c>
      <c r="P17" s="124">
        <v>273</v>
      </c>
      <c r="Q17" s="124">
        <f>J17</f>
        <v>300.5</v>
      </c>
      <c r="T17" s="19"/>
    </row>
    <row r="18" spans="2:20" s="79" customFormat="1">
      <c r="B18" s="132" t="s">
        <v>201</v>
      </c>
      <c r="C18" s="136">
        <v>11.1</v>
      </c>
      <c r="D18" s="136">
        <v>15.3</v>
      </c>
      <c r="E18" s="136">
        <v>22.3</v>
      </c>
      <c r="F18" s="136">
        <v>27.7</v>
      </c>
      <c r="G18" s="136">
        <v>18</v>
      </c>
      <c r="H18" s="136">
        <v>21.7</v>
      </c>
      <c r="I18" s="136">
        <v>21.2</v>
      </c>
      <c r="J18" s="136">
        <v>31.1</v>
      </c>
      <c r="K18" s="297">
        <v>16.614000000000001</v>
      </c>
      <c r="L18" s="297">
        <v>22.704000000000001</v>
      </c>
      <c r="N18" s="125" t="s">
        <v>147</v>
      </c>
      <c r="O18" s="136">
        <v>86.1</v>
      </c>
      <c r="P18" s="136">
        <v>76.400000000000006</v>
      </c>
      <c r="Q18" s="124">
        <v>92</v>
      </c>
      <c r="T18" s="19"/>
    </row>
    <row r="19" spans="2:20" s="79" customFormat="1">
      <c r="B19" s="126" t="s">
        <v>202</v>
      </c>
      <c r="C19" s="124">
        <v>22.3</v>
      </c>
      <c r="D19" s="124">
        <v>22.5</v>
      </c>
      <c r="E19" s="124">
        <v>22.4</v>
      </c>
      <c r="F19" s="127">
        <v>24.192</v>
      </c>
      <c r="G19" s="124">
        <v>18.600000000000001</v>
      </c>
      <c r="H19" s="124">
        <v>21.1</v>
      </c>
      <c r="I19" s="124">
        <v>21.6</v>
      </c>
      <c r="J19" s="124">
        <v>23.8</v>
      </c>
      <c r="K19" s="360">
        <v>21.7</v>
      </c>
      <c r="L19" s="360">
        <v>23.178000000000001</v>
      </c>
      <c r="N19" s="126" t="s">
        <v>167</v>
      </c>
      <c r="O19" s="124">
        <v>90.2</v>
      </c>
      <c r="P19" s="124">
        <v>91.3</v>
      </c>
      <c r="Q19" s="124">
        <v>83.9</v>
      </c>
      <c r="T19" s="19"/>
    </row>
    <row r="20" spans="2:20" s="79" customFormat="1">
      <c r="B20" s="85"/>
      <c r="C20" s="90"/>
      <c r="D20" s="90"/>
      <c r="E20" s="90"/>
      <c r="F20" s="90"/>
      <c r="G20" s="90"/>
      <c r="H20" s="90"/>
      <c r="I20" s="90"/>
      <c r="J20" s="90"/>
      <c r="K20" s="90"/>
      <c r="L20" s="90"/>
      <c r="N20" s="85"/>
      <c r="O20" s="90"/>
      <c r="P20" s="90"/>
      <c r="Q20" s="90"/>
      <c r="T20" s="19"/>
    </row>
    <row r="21" spans="2:20" s="79" customFormat="1">
      <c r="B21" s="128"/>
      <c r="C21" s="77"/>
      <c r="D21" s="77"/>
      <c r="E21" s="77"/>
      <c r="F21" s="77"/>
      <c r="G21" s="77"/>
      <c r="H21" s="77"/>
      <c r="I21" s="77"/>
      <c r="J21" s="77"/>
      <c r="K21" s="77"/>
      <c r="L21" s="77"/>
      <c r="N21" s="88"/>
      <c r="O21" s="439"/>
      <c r="P21" s="439"/>
      <c r="Q21" s="439"/>
      <c r="R21" s="81"/>
      <c r="T21" s="19"/>
    </row>
    <row r="22" spans="2:20" s="79" customFormat="1">
      <c r="B22" s="128"/>
      <c r="C22" s="77"/>
      <c r="D22" s="77"/>
      <c r="E22" s="77"/>
      <c r="F22" s="77"/>
      <c r="G22" s="77"/>
      <c r="H22" s="77"/>
      <c r="I22" s="77"/>
      <c r="J22" s="77"/>
      <c r="K22" s="77"/>
      <c r="L22" s="77"/>
      <c r="N22" s="88"/>
      <c r="O22" s="439"/>
      <c r="P22" s="439"/>
      <c r="Q22" s="439"/>
      <c r="R22" s="81"/>
      <c r="T22" s="19"/>
    </row>
    <row r="23" spans="2:20" s="79" customFormat="1" ht="18.75" thickBot="1">
      <c r="B23" s="74"/>
      <c r="C23" s="431" t="s">
        <v>5</v>
      </c>
      <c r="D23" s="431" t="s">
        <v>6</v>
      </c>
      <c r="E23" s="431" t="s">
        <v>7</v>
      </c>
      <c r="F23" s="431" t="s">
        <v>8</v>
      </c>
      <c r="G23" s="431" t="s">
        <v>9</v>
      </c>
      <c r="H23" s="431" t="s">
        <v>10</v>
      </c>
      <c r="I23" s="431" t="s">
        <v>192</v>
      </c>
      <c r="J23" s="431" t="s">
        <v>264</v>
      </c>
      <c r="K23" s="431" t="s">
        <v>306</v>
      </c>
      <c r="L23" s="431" t="s">
        <v>314</v>
      </c>
      <c r="N23" s="88"/>
      <c r="O23" s="431">
        <v>2016</v>
      </c>
      <c r="P23" s="431">
        <v>2017</v>
      </c>
      <c r="Q23" s="431">
        <v>2018</v>
      </c>
      <c r="S23" s="81"/>
      <c r="T23" s="19"/>
    </row>
    <row r="24" spans="2:20" s="81" customFormat="1" ht="5.25" customHeight="1">
      <c r="B24" s="88"/>
      <c r="C24" s="434"/>
      <c r="D24" s="434"/>
      <c r="E24" s="434"/>
      <c r="F24" s="434"/>
      <c r="G24" s="434"/>
      <c r="H24" s="434"/>
      <c r="I24" s="434"/>
      <c r="J24" s="434"/>
      <c r="K24" s="434"/>
      <c r="L24" s="434"/>
      <c r="N24" s="88"/>
      <c r="O24" s="439"/>
      <c r="P24" s="439"/>
      <c r="Q24" s="439"/>
      <c r="S24" s="74"/>
      <c r="T24" s="130"/>
    </row>
    <row r="25" spans="2:20" ht="18.75" thickBot="1">
      <c r="B25" s="107" t="s">
        <v>228</v>
      </c>
      <c r="C25" s="396"/>
      <c r="D25" s="396"/>
      <c r="E25" s="396"/>
      <c r="F25" s="396"/>
      <c r="G25" s="396"/>
      <c r="H25" s="396"/>
      <c r="I25" s="396"/>
      <c r="J25" s="396"/>
      <c r="K25" s="396"/>
      <c r="L25" s="396"/>
      <c r="M25" s="89"/>
      <c r="N25" s="107" t="s">
        <v>228</v>
      </c>
      <c r="O25" s="396"/>
      <c r="P25" s="396"/>
      <c r="Q25" s="396"/>
      <c r="S25" s="85"/>
      <c r="T25" s="19"/>
    </row>
    <row r="26" spans="2:20" s="85" customFormat="1" ht="5.25" customHeight="1">
      <c r="B26" s="82"/>
      <c r="C26" s="432"/>
      <c r="D26" s="432"/>
      <c r="E26" s="432"/>
      <c r="F26" s="432"/>
      <c r="G26" s="432"/>
      <c r="H26" s="432"/>
      <c r="I26" s="432"/>
      <c r="J26" s="432"/>
      <c r="K26" s="432"/>
      <c r="L26" s="432"/>
      <c r="M26" s="90"/>
      <c r="N26" s="82"/>
      <c r="O26" s="136"/>
      <c r="P26" s="136"/>
      <c r="Q26" s="136"/>
      <c r="T26" s="19"/>
    </row>
    <row r="27" spans="2:20" s="85" customFormat="1">
      <c r="B27" s="99" t="s">
        <v>158</v>
      </c>
      <c r="C27" s="124"/>
      <c r="D27" s="136"/>
      <c r="E27" s="136"/>
      <c r="F27" s="136"/>
      <c r="G27" s="136"/>
      <c r="H27" s="136"/>
      <c r="I27" s="136"/>
      <c r="J27" s="478"/>
      <c r="K27" s="478"/>
      <c r="L27" s="478"/>
      <c r="M27" s="253"/>
      <c r="N27" s="254" t="s">
        <v>158</v>
      </c>
      <c r="O27" s="478"/>
      <c r="P27" s="478"/>
      <c r="Q27" s="478"/>
      <c r="T27" s="19"/>
    </row>
    <row r="28" spans="2:20" s="85" customFormat="1">
      <c r="B28" s="83" t="s">
        <v>302</v>
      </c>
      <c r="C28" s="124">
        <v>79</v>
      </c>
      <c r="D28" s="124">
        <v>78</v>
      </c>
      <c r="E28" s="124">
        <v>78.5</v>
      </c>
      <c r="F28" s="124">
        <v>78.3</v>
      </c>
      <c r="G28" s="124">
        <v>78.099999999999994</v>
      </c>
      <c r="H28" s="124">
        <v>78.099999999999994</v>
      </c>
      <c r="I28" s="124">
        <v>77.959999999999994</v>
      </c>
      <c r="J28" s="263">
        <v>78.010000000000005</v>
      </c>
      <c r="K28" s="263">
        <v>77.599999999999994</v>
      </c>
      <c r="L28" s="263">
        <v>78.099999999999994</v>
      </c>
      <c r="M28" s="253"/>
      <c r="N28" s="83" t="s">
        <v>302</v>
      </c>
      <c r="O28" s="263">
        <v>80</v>
      </c>
      <c r="P28" s="263">
        <v>78.3</v>
      </c>
      <c r="Q28" s="263">
        <v>78.010000000000005</v>
      </c>
      <c r="T28" s="19"/>
    </row>
    <row r="29" spans="2:20" s="85" customFormat="1">
      <c r="B29" s="83" t="s">
        <v>300</v>
      </c>
      <c r="C29" s="124">
        <v>87</v>
      </c>
      <c r="D29" s="124">
        <v>91.8</v>
      </c>
      <c r="E29" s="124">
        <v>91.4</v>
      </c>
      <c r="F29" s="124">
        <v>93.2</v>
      </c>
      <c r="G29" s="124">
        <v>88.2</v>
      </c>
      <c r="H29" s="124">
        <v>93.2</v>
      </c>
      <c r="I29" s="124">
        <v>91.4</v>
      </c>
      <c r="J29" s="263">
        <v>93</v>
      </c>
      <c r="K29" s="263">
        <v>87.9</v>
      </c>
      <c r="L29" s="263">
        <v>91.3</v>
      </c>
      <c r="M29" s="256"/>
      <c r="N29" s="255" t="s">
        <v>300</v>
      </c>
      <c r="O29" s="263">
        <v>358.26</v>
      </c>
      <c r="P29" s="263">
        <v>363.40000000000003</v>
      </c>
      <c r="Q29" s="263">
        <v>365.8</v>
      </c>
      <c r="T29" s="19"/>
    </row>
    <row r="30" spans="2:20" s="85" customFormat="1">
      <c r="B30" s="83" t="s">
        <v>159</v>
      </c>
      <c r="C30" s="443">
        <v>298222</v>
      </c>
      <c r="D30" s="443">
        <v>353719</v>
      </c>
      <c r="E30" s="443">
        <v>473707</v>
      </c>
      <c r="F30" s="443">
        <v>554170</v>
      </c>
      <c r="G30" s="443">
        <v>616816</v>
      </c>
      <c r="H30" s="443">
        <v>665208</v>
      </c>
      <c r="I30" s="443">
        <v>751864</v>
      </c>
      <c r="J30" s="479">
        <v>866118</v>
      </c>
      <c r="K30" s="479">
        <v>927772</v>
      </c>
      <c r="L30" s="479">
        <v>1009399</v>
      </c>
      <c r="M30" s="256"/>
      <c r="N30" s="255" t="s">
        <v>159</v>
      </c>
      <c r="O30" s="479">
        <v>667898.19852916501</v>
      </c>
      <c r="P30" s="479">
        <v>1679818</v>
      </c>
      <c r="Q30" s="479">
        <v>2900006</v>
      </c>
      <c r="S30" s="74"/>
      <c r="T30" s="19"/>
    </row>
    <row r="31" spans="2:20" ht="8.25" customHeight="1">
      <c r="C31" s="77"/>
      <c r="D31" s="435"/>
      <c r="E31" s="435"/>
      <c r="F31" s="435"/>
      <c r="G31" s="435"/>
      <c r="H31" s="435"/>
      <c r="I31" s="435"/>
      <c r="J31" s="480"/>
      <c r="K31" s="480"/>
      <c r="L31" s="480"/>
      <c r="M31" s="257"/>
      <c r="N31" s="257"/>
      <c r="O31" s="480"/>
      <c r="P31" s="480"/>
      <c r="Q31" s="480"/>
    </row>
    <row r="32" spans="2:20" ht="20.25" customHeight="1">
      <c r="B32" s="99" t="s">
        <v>160</v>
      </c>
      <c r="C32" s="124"/>
      <c r="D32" s="136"/>
      <c r="E32" s="136"/>
      <c r="F32" s="136"/>
      <c r="G32" s="136"/>
      <c r="H32" s="136"/>
      <c r="I32" s="90"/>
      <c r="J32" s="253"/>
      <c r="K32" s="253"/>
      <c r="L32" s="253"/>
      <c r="M32" s="253"/>
      <c r="N32" s="254" t="s">
        <v>160</v>
      </c>
      <c r="O32" s="478"/>
      <c r="P32" s="478"/>
      <c r="Q32" s="478"/>
      <c r="S32" s="93"/>
    </row>
    <row r="33" spans="2:20" s="93" customFormat="1" ht="18.75">
      <c r="B33" s="83" t="s">
        <v>161</v>
      </c>
      <c r="C33" s="481">
        <v>0.498</v>
      </c>
      <c r="D33" s="481">
        <v>0.50900000000000001</v>
      </c>
      <c r="E33" s="481">
        <v>0.52100000000000002</v>
      </c>
      <c r="F33" s="481">
        <v>0.53200000000000003</v>
      </c>
      <c r="G33" s="481">
        <v>0.54100000000000004</v>
      </c>
      <c r="H33" s="481">
        <v>0.55400000000000005</v>
      </c>
      <c r="I33" s="481">
        <v>0.56999999999999995</v>
      </c>
      <c r="J33" s="482">
        <v>0.58799999999999997</v>
      </c>
      <c r="K33" s="482">
        <v>0.59799999999999998</v>
      </c>
      <c r="L33" s="482">
        <v>0.61299999999999999</v>
      </c>
      <c r="M33" s="253"/>
      <c r="N33" s="255" t="s">
        <v>161</v>
      </c>
      <c r="O33" s="482">
        <v>0.49</v>
      </c>
      <c r="P33" s="482">
        <v>0.53200000000000003</v>
      </c>
      <c r="Q33" s="482">
        <v>0.58799999999999997</v>
      </c>
      <c r="S33" s="96"/>
      <c r="T33" s="37"/>
    </row>
    <row r="34" spans="2:20" s="96" customFormat="1" ht="18.75">
      <c r="B34" s="83" t="s">
        <v>248</v>
      </c>
      <c r="C34" s="481">
        <v>0.56399999999999995</v>
      </c>
      <c r="D34" s="481">
        <v>0.61199999999999999</v>
      </c>
      <c r="E34" s="481">
        <v>0.63100000000000001</v>
      </c>
      <c r="F34" s="481">
        <v>0.64600000000000002</v>
      </c>
      <c r="G34" s="481">
        <v>0.65900000000000003</v>
      </c>
      <c r="H34" s="481">
        <v>0.67400000000000004</v>
      </c>
      <c r="I34" s="483">
        <v>0.68900000000000006</v>
      </c>
      <c r="J34" s="484">
        <v>0.70099999999999996</v>
      </c>
      <c r="K34" s="484">
        <v>0.71299999999999997</v>
      </c>
      <c r="L34" s="484">
        <v>0.72499999999999998</v>
      </c>
      <c r="M34" s="256"/>
      <c r="N34" s="255" t="s">
        <v>215</v>
      </c>
      <c r="O34" s="482">
        <v>0.53800000000000003</v>
      </c>
      <c r="P34" s="482">
        <v>0.64600000000000002</v>
      </c>
      <c r="Q34" s="484">
        <v>0.70099999999999996</v>
      </c>
      <c r="S34" s="74"/>
      <c r="T34" s="37"/>
    </row>
    <row r="35" spans="2:20" ht="9.75" customHeight="1">
      <c r="B35" s="84"/>
      <c r="C35" s="485"/>
      <c r="D35" s="124"/>
      <c r="E35" s="124"/>
      <c r="F35" s="124"/>
      <c r="G35" s="124"/>
      <c r="H35" s="124"/>
      <c r="I35" s="136"/>
      <c r="J35" s="478"/>
      <c r="K35" s="478"/>
      <c r="L35" s="478"/>
      <c r="M35" s="256"/>
      <c r="N35" s="255"/>
      <c r="O35" s="263"/>
      <c r="P35" s="263"/>
      <c r="Q35" s="263"/>
    </row>
    <row r="36" spans="2:20" ht="21" customHeight="1">
      <c r="B36" s="99" t="s">
        <v>162</v>
      </c>
      <c r="C36" s="124"/>
      <c r="D36" s="124"/>
      <c r="E36" s="124"/>
      <c r="F36" s="124"/>
      <c r="G36" s="124"/>
      <c r="H36" s="124"/>
      <c r="I36" s="485"/>
      <c r="J36" s="486"/>
      <c r="K36" s="486"/>
      <c r="L36" s="486"/>
      <c r="M36" s="256"/>
      <c r="N36" s="254" t="s">
        <v>162</v>
      </c>
      <c r="O36" s="263"/>
      <c r="P36" s="263"/>
      <c r="Q36" s="263"/>
    </row>
    <row r="37" spans="2:20" ht="21" customHeight="1">
      <c r="B37" s="82" t="s">
        <v>163</v>
      </c>
      <c r="C37" s="487">
        <v>6285</v>
      </c>
      <c r="D37" s="487">
        <v>7232.5709999999999</v>
      </c>
      <c r="E37" s="487">
        <v>8482.5740000000005</v>
      </c>
      <c r="F37" s="487">
        <v>9458.0480000000007</v>
      </c>
      <c r="G37" s="487">
        <v>10995</v>
      </c>
      <c r="H37" s="487">
        <v>11967.761</v>
      </c>
      <c r="I37" s="487">
        <v>13165.31</v>
      </c>
      <c r="J37" s="488">
        <v>14134.424000000001</v>
      </c>
      <c r="K37" s="488">
        <v>15359</v>
      </c>
      <c r="L37" s="488">
        <v>17706</v>
      </c>
      <c r="M37" s="256"/>
      <c r="N37" s="258" t="s">
        <v>163</v>
      </c>
      <c r="O37" s="259" t="s">
        <v>151</v>
      </c>
      <c r="P37" s="488">
        <v>9458.0480000000007</v>
      </c>
      <c r="Q37" s="488">
        <v>14134.424000000001</v>
      </c>
    </row>
    <row r="38" spans="2:20" ht="9" customHeight="1">
      <c r="C38" s="90"/>
      <c r="D38" s="124"/>
      <c r="E38" s="124"/>
      <c r="F38" s="124"/>
      <c r="G38" s="124"/>
      <c r="H38" s="124"/>
      <c r="I38" s="136"/>
      <c r="J38" s="478"/>
      <c r="K38" s="478"/>
      <c r="L38" s="478"/>
      <c r="M38" s="256"/>
      <c r="N38" s="257"/>
      <c r="O38" s="263"/>
      <c r="P38" s="263"/>
      <c r="Q38" s="263"/>
    </row>
    <row r="39" spans="2:20" ht="21" customHeight="1">
      <c r="B39" s="99" t="s">
        <v>164</v>
      </c>
      <c r="C39" s="124"/>
      <c r="D39" s="124"/>
      <c r="E39" s="124"/>
      <c r="F39" s="124"/>
      <c r="G39" s="124"/>
      <c r="H39" s="124"/>
      <c r="I39" s="485"/>
      <c r="J39" s="486"/>
      <c r="K39" s="486"/>
      <c r="L39" s="486"/>
      <c r="M39" s="256"/>
      <c r="N39" s="254" t="s">
        <v>164</v>
      </c>
      <c r="O39" s="263"/>
      <c r="P39" s="263"/>
      <c r="Q39" s="263"/>
    </row>
    <row r="40" spans="2:20" ht="21" customHeight="1">
      <c r="B40" s="82" t="s">
        <v>301</v>
      </c>
      <c r="C40" s="487">
        <v>1070</v>
      </c>
      <c r="D40" s="487">
        <v>1431</v>
      </c>
      <c r="E40" s="487">
        <v>1356</v>
      </c>
      <c r="F40" s="487">
        <v>1366</v>
      </c>
      <c r="G40" s="487">
        <v>1103</v>
      </c>
      <c r="H40" s="487">
        <v>1824</v>
      </c>
      <c r="I40" s="487">
        <v>2085</v>
      </c>
      <c r="J40" s="488">
        <v>2008</v>
      </c>
      <c r="K40" s="488">
        <v>1548</v>
      </c>
      <c r="L40" s="488">
        <v>1707</v>
      </c>
      <c r="M40" s="256"/>
      <c r="N40" s="82" t="s">
        <v>301</v>
      </c>
      <c r="O40" s="488">
        <v>4374</v>
      </c>
      <c r="P40" s="488">
        <v>5224</v>
      </c>
      <c r="Q40" s="488">
        <v>6991</v>
      </c>
    </row>
    <row r="41" spans="2:20" ht="21" customHeight="1">
      <c r="C41" s="85"/>
      <c r="D41" s="85"/>
      <c r="E41" s="85"/>
      <c r="F41" s="85"/>
      <c r="G41" s="85"/>
      <c r="H41" s="85"/>
      <c r="I41" s="85"/>
      <c r="J41" s="85"/>
      <c r="K41" s="85"/>
      <c r="L41" s="85"/>
      <c r="M41" s="85"/>
      <c r="O41" s="85"/>
      <c r="P41" s="85"/>
      <c r="Q41" s="85"/>
    </row>
    <row r="42" spans="2:20" ht="21" customHeight="1">
      <c r="B42" s="92" t="s">
        <v>251</v>
      </c>
      <c r="C42" s="85"/>
      <c r="D42" s="85"/>
      <c r="E42" s="85"/>
      <c r="F42" s="85"/>
      <c r="G42" s="85"/>
      <c r="H42" s="85"/>
      <c r="I42" s="85"/>
      <c r="J42" s="85"/>
      <c r="K42" s="85"/>
      <c r="L42" s="85"/>
      <c r="M42" s="85"/>
      <c r="O42" s="85"/>
      <c r="P42" s="85"/>
      <c r="Q42" s="85"/>
    </row>
    <row r="43" spans="2:20" ht="21" customHeight="1">
      <c r="B43" s="92" t="s">
        <v>269</v>
      </c>
    </row>
    <row r="44" spans="2:20">
      <c r="B44" s="92" t="s">
        <v>250</v>
      </c>
    </row>
    <row r="45" spans="2:20" ht="24.75" customHeight="1">
      <c r="B45" s="92" t="s">
        <v>249</v>
      </c>
    </row>
  </sheetData>
  <mergeCells count="2">
    <mergeCell ref="B6:I6"/>
    <mergeCell ref="N6:Q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B2:T37"/>
  <sheetViews>
    <sheetView showGridLines="0" zoomScale="106" zoomScaleNormal="106" zoomScaleSheetLayoutView="85" zoomScalePageLayoutView="50" workbookViewId="0"/>
  </sheetViews>
  <sheetFormatPr defaultColWidth="9.140625" defaultRowHeight="18"/>
  <cols>
    <col min="1" max="1" width="3.42578125" style="74" customWidth="1"/>
    <col min="2" max="2" width="72.140625" style="74" customWidth="1"/>
    <col min="3" max="12" width="12.42578125" style="76" customWidth="1"/>
    <col min="13" max="13" width="5.42578125" style="74" customWidth="1"/>
    <col min="14" max="14" width="68.42578125" style="74" customWidth="1"/>
    <col min="15" max="16" width="11.140625" style="74" customWidth="1"/>
    <col min="17" max="17" width="12" style="74" bestFit="1" customWidth="1"/>
    <col min="18" max="18" width="2.42578125" style="74" customWidth="1"/>
    <col min="19" max="16384" width="9.140625" style="74"/>
  </cols>
  <sheetData>
    <row r="2" spans="2:20" s="69" customFormat="1">
      <c r="C2" s="70"/>
      <c r="D2" s="70"/>
      <c r="E2" s="70"/>
      <c r="F2" s="70"/>
      <c r="G2" s="70"/>
      <c r="H2" s="70"/>
      <c r="I2" s="70"/>
      <c r="J2" s="70"/>
      <c r="K2" s="70"/>
      <c r="L2" s="70"/>
    </row>
    <row r="3" spans="2:20" s="69" customFormat="1" ht="54.95" customHeight="1">
      <c r="C3" s="70"/>
      <c r="D3" s="70"/>
      <c r="E3" s="70"/>
      <c r="F3" s="70"/>
      <c r="G3" s="70"/>
      <c r="H3" s="70"/>
      <c r="I3" s="70"/>
      <c r="J3" s="70"/>
      <c r="K3" s="70"/>
      <c r="L3" s="70"/>
    </row>
    <row r="4" spans="2:20" s="69" customFormat="1" ht="18.75" thickBot="1">
      <c r="B4" s="71" t="s">
        <v>34</v>
      </c>
      <c r="C4" s="72"/>
      <c r="D4" s="72"/>
      <c r="E4" s="72"/>
      <c r="F4" s="72"/>
      <c r="G4" s="72"/>
      <c r="H4" s="72"/>
      <c r="I4" s="72"/>
      <c r="J4" s="72"/>
      <c r="K4" s="72"/>
      <c r="L4" s="72"/>
      <c r="M4" s="72"/>
      <c r="N4" s="73"/>
      <c r="O4" s="72"/>
      <c r="P4" s="72"/>
      <c r="Q4" s="72"/>
    </row>
    <row r="5" spans="2:20" ht="20.25" thickTop="1">
      <c r="B5" s="75"/>
    </row>
    <row r="6" spans="2:20" ht="20.25">
      <c r="B6" s="514" t="s">
        <v>3</v>
      </c>
      <c r="C6" s="514"/>
      <c r="D6" s="514"/>
      <c r="E6" s="514"/>
      <c r="F6" s="514"/>
      <c r="G6" s="514"/>
      <c r="H6" s="514"/>
      <c r="I6" s="514"/>
      <c r="J6" s="234"/>
      <c r="K6" s="353"/>
      <c r="L6" s="377"/>
      <c r="N6" s="514" t="s">
        <v>4</v>
      </c>
      <c r="O6" s="514"/>
      <c r="P6" s="514"/>
      <c r="Q6" s="514"/>
    </row>
    <row r="7" spans="2:20" ht="8.25" customHeight="1"/>
    <row r="8" spans="2:20" ht="9" customHeight="1"/>
    <row r="9" spans="2:20" ht="18.75" thickBot="1">
      <c r="C9" s="431" t="s">
        <v>5</v>
      </c>
      <c r="D9" s="431" t="s">
        <v>6</v>
      </c>
      <c r="E9" s="431" t="s">
        <v>7</v>
      </c>
      <c r="F9" s="431" t="s">
        <v>8</v>
      </c>
      <c r="G9" s="431" t="s">
        <v>9</v>
      </c>
      <c r="H9" s="431" t="s">
        <v>10</v>
      </c>
      <c r="I9" s="431" t="s">
        <v>192</v>
      </c>
      <c r="J9" s="431" t="s">
        <v>264</v>
      </c>
      <c r="K9" s="431" t="s">
        <v>306</v>
      </c>
      <c r="L9" s="431" t="s">
        <v>314</v>
      </c>
      <c r="M9" s="77"/>
      <c r="N9" s="77"/>
      <c r="O9" s="431">
        <v>2016</v>
      </c>
      <c r="P9" s="431">
        <v>2017</v>
      </c>
      <c r="Q9" s="431">
        <v>2018</v>
      </c>
    </row>
    <row r="10" spans="2:20" ht="6.75" customHeight="1">
      <c r="C10" s="77"/>
      <c r="D10" s="77"/>
      <c r="E10" s="77"/>
      <c r="F10" s="77"/>
      <c r="G10" s="77"/>
      <c r="H10" s="77"/>
      <c r="I10" s="77"/>
      <c r="J10" s="77"/>
      <c r="K10" s="77"/>
      <c r="L10" s="77"/>
      <c r="M10" s="77"/>
      <c r="N10" s="77"/>
      <c r="O10" s="77"/>
      <c r="P10" s="77"/>
      <c r="Q10" s="77"/>
    </row>
    <row r="11" spans="2:20" s="78" customFormat="1">
      <c r="B11" s="133" t="s">
        <v>11</v>
      </c>
      <c r="C11" s="134">
        <v>21061</v>
      </c>
      <c r="D11" s="134">
        <v>21034</v>
      </c>
      <c r="E11" s="134">
        <v>24554</v>
      </c>
      <c r="F11" s="134">
        <v>30354</v>
      </c>
      <c r="G11" s="134">
        <v>24020</v>
      </c>
      <c r="H11" s="134">
        <v>24096</v>
      </c>
      <c r="I11" s="134">
        <v>28449</v>
      </c>
      <c r="J11" s="134">
        <v>34308</v>
      </c>
      <c r="K11" s="134">
        <v>27886</v>
      </c>
      <c r="L11" s="134">
        <v>28014</v>
      </c>
      <c r="N11" s="133" t="s">
        <v>11</v>
      </c>
      <c r="O11" s="134">
        <v>79547</v>
      </c>
      <c r="P11" s="134">
        <v>97003</v>
      </c>
      <c r="Q11" s="134">
        <v>110874</v>
      </c>
      <c r="T11" s="19"/>
    </row>
    <row r="12" spans="2:20" s="78" customFormat="1">
      <c r="B12" s="137" t="s">
        <v>173</v>
      </c>
      <c r="C12" s="138">
        <v>900</v>
      </c>
      <c r="D12" s="138">
        <f>1725-C12</f>
        <v>825</v>
      </c>
      <c r="E12" s="138">
        <v>910</v>
      </c>
      <c r="F12" s="138">
        <v>2002</v>
      </c>
      <c r="G12" s="138">
        <v>1484</v>
      </c>
      <c r="H12" s="138">
        <v>1593</v>
      </c>
      <c r="I12" s="138">
        <v>2053</v>
      </c>
      <c r="J12" s="264">
        <v>3641</v>
      </c>
      <c r="K12" s="264">
        <v>2584</v>
      </c>
      <c r="L12" s="264">
        <v>2720</v>
      </c>
      <c r="M12" s="265"/>
      <c r="N12" s="266" t="s">
        <v>173</v>
      </c>
      <c r="O12" s="264">
        <v>2776</v>
      </c>
      <c r="P12" s="264">
        <v>4637</v>
      </c>
      <c r="Q12" s="264">
        <v>8771</v>
      </c>
      <c r="T12" s="19"/>
    </row>
    <row r="13" spans="2:20" s="78" customFormat="1" ht="8.25" customHeight="1">
      <c r="B13" s="204"/>
      <c r="C13" s="205"/>
      <c r="D13" s="205"/>
      <c r="E13" s="205"/>
      <c r="F13" s="205"/>
      <c r="G13" s="205"/>
      <c r="H13" s="205"/>
      <c r="I13" s="205"/>
      <c r="J13" s="267"/>
      <c r="K13" s="267"/>
      <c r="L13" s="267"/>
      <c r="M13" s="265"/>
      <c r="N13" s="268"/>
      <c r="O13" s="267"/>
      <c r="P13" s="267"/>
      <c r="Q13" s="267"/>
      <c r="T13" s="19"/>
    </row>
    <row r="14" spans="2:20" s="79" customFormat="1">
      <c r="B14" s="82" t="s">
        <v>273</v>
      </c>
      <c r="C14" s="123">
        <v>1109</v>
      </c>
      <c r="D14" s="123">
        <v>2219</v>
      </c>
      <c r="E14" s="123">
        <v>3045</v>
      </c>
      <c r="F14" s="123">
        <v>4291</v>
      </c>
      <c r="G14" s="123">
        <v>3488</v>
      </c>
      <c r="H14" s="123">
        <v>4994</v>
      </c>
      <c r="I14" s="123">
        <v>6260</v>
      </c>
      <c r="J14" s="123">
        <v>6372</v>
      </c>
      <c r="K14" s="260">
        <v>4165</v>
      </c>
      <c r="L14" s="260">
        <v>5752</v>
      </c>
      <c r="N14" s="82" t="s">
        <v>273</v>
      </c>
      <c r="O14" s="123">
        <v>8203</v>
      </c>
      <c r="P14" s="123">
        <v>10664</v>
      </c>
      <c r="Q14" s="123">
        <v>21115</v>
      </c>
      <c r="T14" s="19"/>
    </row>
    <row r="15" spans="2:20" s="79" customFormat="1">
      <c r="B15" s="83" t="s">
        <v>271</v>
      </c>
      <c r="C15" s="135">
        <f t="shared" ref="C15:H15" si="0">C14/C11</f>
        <v>5.265656901381701E-2</v>
      </c>
      <c r="D15" s="135">
        <f t="shared" si="0"/>
        <v>0.10549586383949795</v>
      </c>
      <c r="E15" s="135">
        <f t="shared" si="0"/>
        <v>0.12401238087480655</v>
      </c>
      <c r="F15" s="135">
        <f t="shared" si="0"/>
        <v>0.14136522369374713</v>
      </c>
      <c r="G15" s="135">
        <f t="shared" si="0"/>
        <v>0.14521232306411325</v>
      </c>
      <c r="H15" s="135">
        <f t="shared" si="0"/>
        <v>0.20725431606905712</v>
      </c>
      <c r="I15" s="135">
        <f>I14/I11</f>
        <v>0.22004288375689832</v>
      </c>
      <c r="J15" s="135">
        <v>0.186</v>
      </c>
      <c r="K15" s="262">
        <v>0.14899999999999999</v>
      </c>
      <c r="L15" s="262">
        <v>0.20499999999999999</v>
      </c>
      <c r="N15" s="83" t="s">
        <v>271</v>
      </c>
      <c r="O15" s="135">
        <f t="shared" ref="O15" si="1">O14/O11</f>
        <v>0.10312142506945579</v>
      </c>
      <c r="P15" s="135">
        <f t="shared" ref="P15" si="2">P14/P11</f>
        <v>0.10993474428625918</v>
      </c>
      <c r="Q15" s="135">
        <v>0.19</v>
      </c>
      <c r="T15" s="19"/>
    </row>
    <row r="16" spans="2:20" s="79" customFormat="1">
      <c r="B16" s="83" t="s">
        <v>152</v>
      </c>
      <c r="C16" s="123">
        <v>400</v>
      </c>
      <c r="D16" s="123">
        <v>1713</v>
      </c>
      <c r="E16" s="123">
        <v>2229</v>
      </c>
      <c r="F16" s="123">
        <v>3682</v>
      </c>
      <c r="G16" s="123">
        <v>1079</v>
      </c>
      <c r="H16" s="123">
        <v>2414</v>
      </c>
      <c r="I16" s="123">
        <v>2926</v>
      </c>
      <c r="J16" s="123">
        <v>4813</v>
      </c>
      <c r="K16" s="260">
        <v>1493</v>
      </c>
      <c r="L16" s="260">
        <v>3227</v>
      </c>
      <c r="N16" s="83" t="s">
        <v>152</v>
      </c>
      <c r="O16" s="123">
        <v>6620</v>
      </c>
      <c r="P16" s="123">
        <v>8024</v>
      </c>
      <c r="Q16" s="123">
        <v>11232</v>
      </c>
      <c r="T16" s="19"/>
    </row>
    <row r="17" spans="2:20" s="79" customFormat="1">
      <c r="B17" s="83" t="s">
        <v>274</v>
      </c>
      <c r="C17" s="134">
        <v>77</v>
      </c>
      <c r="D17" s="134">
        <v>438</v>
      </c>
      <c r="E17" s="134">
        <v>986</v>
      </c>
      <c r="F17" s="134">
        <v>1370</v>
      </c>
      <c r="G17" s="134">
        <v>182</v>
      </c>
      <c r="H17" s="134">
        <v>477</v>
      </c>
      <c r="I17" s="134">
        <v>695</v>
      </c>
      <c r="J17" s="134">
        <v>1937</v>
      </c>
      <c r="K17" s="261">
        <v>10</v>
      </c>
      <c r="L17" s="261">
        <v>1132</v>
      </c>
      <c r="N17" s="83" t="s">
        <v>274</v>
      </c>
      <c r="O17" s="134">
        <v>2775</v>
      </c>
      <c r="P17" s="134">
        <v>2871</v>
      </c>
      <c r="Q17" s="134">
        <v>3292</v>
      </c>
      <c r="T17" s="19"/>
    </row>
    <row r="18" spans="2:20" s="79" customFormat="1" ht="8.25" customHeight="1">
      <c r="B18" s="83"/>
      <c r="C18" s="124"/>
      <c r="D18" s="124"/>
      <c r="E18" s="124"/>
      <c r="F18" s="124"/>
      <c r="G18" s="124"/>
      <c r="H18" s="124"/>
      <c r="I18" s="139"/>
      <c r="J18" s="139"/>
      <c r="K18" s="139"/>
      <c r="L18" s="139"/>
      <c r="N18" s="83"/>
      <c r="O18" s="139"/>
      <c r="P18" s="139"/>
      <c r="Q18" s="139"/>
      <c r="T18" s="19"/>
    </row>
    <row r="19" spans="2:20" s="79" customFormat="1">
      <c r="B19" s="126" t="s">
        <v>200</v>
      </c>
      <c r="C19" s="124">
        <v>15.8</v>
      </c>
      <c r="D19" s="124">
        <v>15.1</v>
      </c>
      <c r="E19" s="124">
        <v>13.8</v>
      </c>
      <c r="F19" s="124">
        <v>10.4</v>
      </c>
      <c r="G19" s="124">
        <v>16.3</v>
      </c>
      <c r="H19" s="124">
        <v>18.899999999999999</v>
      </c>
      <c r="I19" s="124">
        <v>16.100000000000001</v>
      </c>
      <c r="J19" s="124">
        <v>18.100000000000001</v>
      </c>
      <c r="K19" s="360">
        <v>23.1</v>
      </c>
      <c r="L19" s="360">
        <v>26.073</v>
      </c>
      <c r="N19" s="126" t="s">
        <v>200</v>
      </c>
      <c r="O19" s="124">
        <v>12.2</v>
      </c>
      <c r="P19" s="124">
        <v>10.4</v>
      </c>
      <c r="Q19" s="124">
        <v>18.100000000000001</v>
      </c>
      <c r="T19" s="19"/>
    </row>
    <row r="20" spans="2:20" s="79" customFormat="1">
      <c r="B20" s="132" t="s">
        <v>201</v>
      </c>
      <c r="C20" s="136">
        <v>0.25</v>
      </c>
      <c r="D20" s="136">
        <v>0.31</v>
      </c>
      <c r="E20" s="136">
        <v>0.7</v>
      </c>
      <c r="F20" s="136">
        <v>1.2</v>
      </c>
      <c r="G20" s="136">
        <v>0.3</v>
      </c>
      <c r="H20" s="136">
        <v>0.4</v>
      </c>
      <c r="I20" s="136">
        <v>0.6</v>
      </c>
      <c r="J20" s="136">
        <v>2.5</v>
      </c>
      <c r="K20" s="297">
        <v>0.9</v>
      </c>
      <c r="L20" s="297">
        <v>0.753</v>
      </c>
      <c r="N20" s="132" t="s">
        <v>201</v>
      </c>
      <c r="O20" s="136">
        <v>1.7</v>
      </c>
      <c r="P20" s="136">
        <v>2.5</v>
      </c>
      <c r="Q20" s="136">
        <v>3.8</v>
      </c>
      <c r="T20" s="19"/>
    </row>
    <row r="21" spans="2:20" s="79" customFormat="1">
      <c r="B21" s="126" t="s">
        <v>202</v>
      </c>
      <c r="C21" s="140">
        <v>5.3</v>
      </c>
      <c r="D21" s="140">
        <v>5.0999999999999996</v>
      </c>
      <c r="E21" s="140">
        <v>5.2</v>
      </c>
      <c r="F21" s="140">
        <v>6.5</v>
      </c>
      <c r="G21" s="140">
        <v>3.6</v>
      </c>
      <c r="H21" s="140">
        <v>3.4</v>
      </c>
      <c r="I21" s="269">
        <v>3.2</v>
      </c>
      <c r="J21" s="270">
        <v>5.4109999999999996</v>
      </c>
      <c r="K21" s="361">
        <v>3.9</v>
      </c>
      <c r="L21" s="361">
        <v>3.7570000000000001</v>
      </c>
      <c r="M21" s="271"/>
      <c r="N21" s="272" t="s">
        <v>202</v>
      </c>
      <c r="O21" s="435">
        <v>18.899999999999999</v>
      </c>
      <c r="P21" s="435">
        <v>22.1</v>
      </c>
      <c r="Q21" s="444">
        <v>15.667999999999999</v>
      </c>
      <c r="R21" s="81"/>
      <c r="T21" s="19"/>
    </row>
    <row r="22" spans="2:20" s="79" customFormat="1">
      <c r="B22" s="132" t="s">
        <v>203</v>
      </c>
      <c r="C22" s="141">
        <v>0.254</v>
      </c>
      <c r="D22" s="141">
        <v>0.24299999999999999</v>
      </c>
      <c r="E22" s="141">
        <v>0.21299999999999999</v>
      </c>
      <c r="F22" s="141">
        <v>0.214</v>
      </c>
      <c r="G22" s="141">
        <v>0.15</v>
      </c>
      <c r="H22" s="141">
        <v>0.14199999999999999</v>
      </c>
      <c r="I22" s="141">
        <v>0.113</v>
      </c>
      <c r="J22" s="141">
        <v>0.158</v>
      </c>
      <c r="K22" s="362">
        <v>0.14000000000000001</v>
      </c>
      <c r="L22" s="362">
        <v>0.13400000000000001</v>
      </c>
      <c r="N22" s="82" t="s">
        <v>166</v>
      </c>
      <c r="O22" s="141">
        <v>0.23699999999999999</v>
      </c>
      <c r="P22" s="141">
        <v>0.22800000000000001</v>
      </c>
      <c r="Q22" s="141">
        <v>0.14099999999999999</v>
      </c>
      <c r="R22" s="81"/>
      <c r="T22" s="19"/>
    </row>
    <row r="23" spans="2:20" s="79" customFormat="1">
      <c r="B23" s="142"/>
      <c r="C23" s="143"/>
      <c r="D23" s="143"/>
      <c r="E23" s="143"/>
      <c r="F23" s="143"/>
      <c r="G23" s="143"/>
      <c r="H23" s="143"/>
      <c r="I23" s="144"/>
      <c r="J23" s="144"/>
      <c r="K23" s="144"/>
      <c r="L23" s="144"/>
      <c r="N23" s="88"/>
      <c r="O23" s="439"/>
      <c r="P23" s="439"/>
      <c r="Q23" s="439"/>
      <c r="R23" s="81"/>
      <c r="T23" s="19"/>
    </row>
    <row r="24" spans="2:20" s="79" customFormat="1">
      <c r="B24" s="74"/>
      <c r="C24" s="77"/>
      <c r="D24" s="77"/>
      <c r="E24" s="77"/>
      <c r="F24" s="77"/>
      <c r="G24" s="77"/>
      <c r="H24" s="77"/>
      <c r="I24" s="77"/>
      <c r="J24" s="77"/>
      <c r="K24" s="77"/>
      <c r="L24" s="77"/>
      <c r="N24" s="88"/>
      <c r="O24" s="439"/>
      <c r="P24" s="439"/>
      <c r="Q24" s="439"/>
      <c r="T24" s="19"/>
    </row>
    <row r="25" spans="2:20" ht="18.75" thickBot="1">
      <c r="B25" s="107" t="s">
        <v>157</v>
      </c>
      <c r="C25" s="396"/>
      <c r="D25" s="396"/>
      <c r="E25" s="396"/>
      <c r="F25" s="396"/>
      <c r="G25" s="396"/>
      <c r="H25" s="396"/>
      <c r="I25" s="396"/>
      <c r="J25" s="396"/>
      <c r="K25" s="396"/>
      <c r="L25" s="396"/>
      <c r="N25" s="107" t="s">
        <v>157</v>
      </c>
      <c r="O25" s="396"/>
      <c r="P25" s="396"/>
      <c r="Q25" s="396"/>
      <c r="T25" s="19"/>
    </row>
    <row r="26" spans="2:20" s="85" customFormat="1" ht="5.25" customHeight="1">
      <c r="B26" s="83"/>
      <c r="C26" s="435"/>
      <c r="D26" s="435"/>
      <c r="E26" s="435"/>
      <c r="F26" s="435"/>
      <c r="G26" s="435"/>
      <c r="H26" s="435"/>
      <c r="I26" s="435"/>
      <c r="J26" s="435"/>
      <c r="K26" s="435"/>
      <c r="L26" s="435"/>
      <c r="M26" s="90"/>
      <c r="N26" s="145"/>
      <c r="O26" s="441"/>
      <c r="P26" s="441"/>
      <c r="Q26" s="441"/>
      <c r="T26" s="19"/>
    </row>
    <row r="27" spans="2:20" s="85" customFormat="1">
      <c r="B27" s="132" t="s">
        <v>168</v>
      </c>
      <c r="C27" s="146">
        <v>0.112</v>
      </c>
      <c r="D27" s="146">
        <v>4.8000000000000001E-2</v>
      </c>
      <c r="E27" s="146">
        <v>6.0999999999999999E-2</v>
      </c>
      <c r="F27" s="146">
        <v>7.1999999999999995E-2</v>
      </c>
      <c r="G27" s="146">
        <v>5.0999999999999997E-2</v>
      </c>
      <c r="H27" s="146">
        <v>6.0999999999999999E-2</v>
      </c>
      <c r="I27" s="146">
        <v>3.6999999999999998E-2</v>
      </c>
      <c r="J27" s="273">
        <v>0.03</v>
      </c>
      <c r="K27" s="363">
        <v>6.6000000000000003E-2</v>
      </c>
      <c r="L27" s="363">
        <v>6.7000000000000004E-2</v>
      </c>
      <c r="M27" s="90"/>
      <c r="N27" s="132" t="s">
        <v>168</v>
      </c>
      <c r="O27" s="146">
        <v>0.123</v>
      </c>
      <c r="P27" s="146">
        <v>7.1999999999999995E-2</v>
      </c>
      <c r="Q27" s="273">
        <v>4.2999999999999997E-2</v>
      </c>
      <c r="T27" s="19"/>
    </row>
    <row r="28" spans="2:20" s="85" customFormat="1">
      <c r="B28" s="126" t="s">
        <v>169</v>
      </c>
      <c r="C28" s="135">
        <v>0.13300000000000001</v>
      </c>
      <c r="D28" s="135">
        <v>0.107</v>
      </c>
      <c r="E28" s="135">
        <v>0.105</v>
      </c>
      <c r="F28" s="135">
        <v>0.14099999999999999</v>
      </c>
      <c r="G28" s="135">
        <v>8.7999999999999995E-2</v>
      </c>
      <c r="H28" s="135">
        <v>8.8999999999999996E-2</v>
      </c>
      <c r="I28" s="135">
        <v>5.1999999999999998E-2</v>
      </c>
      <c r="J28" s="262">
        <v>5.3999999999999999E-2</v>
      </c>
      <c r="K28" s="300">
        <v>7.4999999999999997E-2</v>
      </c>
      <c r="L28" s="300">
        <v>8.5000000000000006E-2</v>
      </c>
      <c r="M28" s="90"/>
      <c r="N28" s="126" t="s">
        <v>169</v>
      </c>
      <c r="O28" s="135">
        <v>0.06</v>
      </c>
      <c r="P28" s="135">
        <v>0.122</v>
      </c>
      <c r="Q28" s="262">
        <v>6.9000000000000006E-2</v>
      </c>
      <c r="T28" s="19"/>
    </row>
    <row r="29" spans="2:20" s="85" customFormat="1">
      <c r="B29" s="126" t="s">
        <v>170</v>
      </c>
      <c r="C29" s="146">
        <v>-1.9E-2</v>
      </c>
      <c r="D29" s="146">
        <v>-5.3999999999999999E-2</v>
      </c>
      <c r="E29" s="146">
        <v>-0.04</v>
      </c>
      <c r="F29" s="146">
        <v>-0.06</v>
      </c>
      <c r="G29" s="146">
        <v>-3.4000000000000002E-2</v>
      </c>
      <c r="H29" s="146">
        <v>-2.5999999999999999E-2</v>
      </c>
      <c r="I29" s="146">
        <v>-1.4999999999999999E-2</v>
      </c>
      <c r="J29" s="273">
        <v>-2.3E-2</v>
      </c>
      <c r="K29" s="363">
        <v>-8.9999999999999993E-3</v>
      </c>
      <c r="L29" s="363">
        <v>-1.7000000000000001E-2</v>
      </c>
      <c r="N29" s="126" t="s">
        <v>170</v>
      </c>
      <c r="O29" s="135">
        <v>5.8999999999999997E-2</v>
      </c>
      <c r="P29" s="135">
        <v>-4.3999999999999997E-2</v>
      </c>
      <c r="Q29" s="262">
        <v>-2.4E-2</v>
      </c>
      <c r="T29" s="19"/>
    </row>
    <row r="30" spans="2:20" ht="8.25" customHeight="1">
      <c r="B30" s="83"/>
      <c r="C30" s="435"/>
      <c r="D30" s="435"/>
      <c r="E30" s="435"/>
      <c r="F30" s="435"/>
      <c r="G30" s="435"/>
      <c r="H30" s="435"/>
      <c r="I30" s="135"/>
      <c r="J30" s="262"/>
      <c r="K30" s="262"/>
      <c r="L30" s="262"/>
      <c r="N30" s="84"/>
      <c r="O30" s="147"/>
      <c r="P30" s="147"/>
      <c r="Q30" s="147"/>
    </row>
    <row r="31" spans="2:20" ht="20.25" customHeight="1">
      <c r="B31" s="132" t="s">
        <v>171</v>
      </c>
      <c r="C31" s="489">
        <v>521</v>
      </c>
      <c r="D31" s="489">
        <v>528</v>
      </c>
      <c r="E31" s="489">
        <v>557</v>
      </c>
      <c r="F31" s="489">
        <v>622</v>
      </c>
      <c r="G31" s="489">
        <v>625</v>
      </c>
      <c r="H31" s="489">
        <v>650</v>
      </c>
      <c r="I31" s="489">
        <v>666</v>
      </c>
      <c r="J31" s="490">
        <v>743</v>
      </c>
      <c r="K31" s="490">
        <v>748</v>
      </c>
      <c r="L31" s="490">
        <v>760</v>
      </c>
      <c r="M31" s="90"/>
      <c r="N31" s="85"/>
      <c r="O31" s="148"/>
      <c r="P31" s="148"/>
      <c r="Q31" s="148"/>
    </row>
    <row r="32" spans="2:20" ht="5.25" customHeight="1">
      <c r="B32" s="84"/>
      <c r="C32" s="485"/>
      <c r="D32" s="124"/>
      <c r="E32" s="124"/>
      <c r="F32" s="124"/>
      <c r="G32" s="124"/>
      <c r="H32" s="124"/>
      <c r="I32" s="124"/>
      <c r="J32" s="263"/>
      <c r="K32" s="263"/>
      <c r="L32" s="263"/>
      <c r="M32" s="85"/>
      <c r="O32" s="85"/>
      <c r="P32" s="85"/>
      <c r="Q32" s="85"/>
    </row>
    <row r="33" spans="2:17" ht="21" customHeight="1">
      <c r="B33" s="83" t="s">
        <v>172</v>
      </c>
      <c r="C33" s="443">
        <v>596</v>
      </c>
      <c r="D33" s="443">
        <v>604</v>
      </c>
      <c r="E33" s="443">
        <v>631</v>
      </c>
      <c r="F33" s="443">
        <v>688</v>
      </c>
      <c r="G33" s="443">
        <v>686</v>
      </c>
      <c r="H33" s="443">
        <v>704</v>
      </c>
      <c r="I33" s="443">
        <v>714</v>
      </c>
      <c r="J33" s="479">
        <v>768</v>
      </c>
      <c r="K33" s="479">
        <v>769</v>
      </c>
      <c r="L33" s="479">
        <v>777</v>
      </c>
      <c r="M33" s="85"/>
      <c r="O33" s="148"/>
      <c r="P33" s="148"/>
      <c r="Q33" s="148"/>
    </row>
    <row r="34" spans="2:17" ht="21" customHeight="1">
      <c r="C34" s="85"/>
      <c r="D34" s="85"/>
      <c r="E34" s="85"/>
      <c r="F34" s="85"/>
      <c r="G34" s="85"/>
      <c r="H34" s="85"/>
      <c r="I34" s="85"/>
      <c r="J34" s="85"/>
      <c r="K34" s="85"/>
      <c r="L34" s="85"/>
      <c r="M34" s="85"/>
      <c r="O34" s="85"/>
      <c r="P34" s="85"/>
      <c r="Q34" s="85"/>
    </row>
    <row r="35" spans="2:17" ht="28.5" customHeight="1">
      <c r="B35" s="92"/>
    </row>
    <row r="36" spans="2:17" ht="6.75" customHeight="1"/>
    <row r="37" spans="2:17" ht="42" customHeight="1">
      <c r="B37" s="41"/>
    </row>
  </sheetData>
  <mergeCells count="2">
    <mergeCell ref="B6:I6"/>
    <mergeCell ref="N6:Q6"/>
  </mergeCells>
  <pageMargins left="0.28000000000000003" right="0.19"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25</vt:i4>
      </vt:variant>
    </vt:vector>
  </HeadingPairs>
  <TitlesOfParts>
    <vt:vector size="43" baseType="lpstr">
      <vt:lpstr>Cover</vt:lpstr>
      <vt:lpstr>DISCLAIMER</vt:lpstr>
      <vt:lpstr>Sistema_P&amp;L</vt:lpstr>
      <vt:lpstr>Sistema_Balance</vt:lpstr>
      <vt:lpstr>Sistema_Cash Flow</vt:lpstr>
      <vt:lpstr>Sistema_Corp Centre_Maturity</vt:lpstr>
      <vt:lpstr>Effective stakes</vt:lpstr>
      <vt:lpstr>Asset_MTS</vt:lpstr>
      <vt:lpstr>Asset_DM</vt:lpstr>
      <vt:lpstr>Asset_Segezha</vt:lpstr>
      <vt:lpstr>Asset_Agroholding Steppe</vt:lpstr>
      <vt:lpstr>Asset_Medsi</vt:lpstr>
      <vt:lpstr>Asset_Rental</vt:lpstr>
      <vt:lpstr>Asset_RTI</vt:lpstr>
      <vt:lpstr>Asset_BPGC </vt:lpstr>
      <vt:lpstr>Asset_Pharma</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Asset_DM!Область_печати</vt:lpstr>
      <vt:lpstr>Asset_Hospitality!Область_печати</vt:lpstr>
      <vt:lpstr>Asset_Medsi!Область_печати</vt:lpstr>
      <vt:lpstr>Asset_MTS!Область_печати</vt:lpstr>
      <vt:lpstr>Asset_Pharma!Область_печати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2019-08-30T14:19:31Z</dcterms:modified>
</cp:coreProperties>
</file>